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https://cobbk12org.sharepoint.com/sites/HillgroveMath/Shared Documents/Geometry - On Level/Spring 2020/Calendar and Syllabus/"/>
    </mc:Choice>
  </mc:AlternateContent>
  <xr:revisionPtr revIDLastSave="0" documentId="8_{676D558C-D4E2-4A7B-BFAD-BA76F0A04F5F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List_View" sheetId="5" r:id="rId1"/>
    <sheet name="Calendar View" sheetId="1" r:id="rId2"/>
  </sheets>
  <definedNames>
    <definedName name="Comment">List_View!$E$8:$E$108</definedName>
    <definedName name="Date">List_View!$B$4:$B$108</definedName>
    <definedName name="_xlnm.Print_Area" localSheetId="1">'Calendar View'!$A$1:$P$43</definedName>
    <definedName name="Session_Day">List_View!$D$4:$D$108</definedName>
    <definedName name="Topic">List_View!$F$4:$F$108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O14" i="1" l="1"/>
  <c r="B23" i="1" l="1"/>
  <c r="N35" i="1" l="1"/>
  <c r="C36" i="1" l="1"/>
  <c r="O30" i="1"/>
  <c r="L30" i="1"/>
  <c r="I30" i="1"/>
  <c r="F30" i="1"/>
  <c r="H11" i="1" l="1"/>
  <c r="O6" i="1" l="1"/>
  <c r="C4" i="1"/>
  <c r="O2" i="1"/>
  <c r="L2" i="1"/>
  <c r="L42" i="1"/>
  <c r="F42" i="1"/>
  <c r="O42" i="1"/>
  <c r="I42" i="1"/>
  <c r="O40" i="1"/>
  <c r="L40" i="1"/>
  <c r="I40" i="1"/>
  <c r="I38" i="1"/>
  <c r="O36" i="1"/>
  <c r="L36" i="1"/>
  <c r="I36" i="1"/>
  <c r="F36" i="1"/>
  <c r="O28" i="1"/>
  <c r="O26" i="1"/>
  <c r="L26" i="1"/>
  <c r="L28" i="1"/>
  <c r="I26" i="1"/>
  <c r="L20" i="1"/>
  <c r="I8" i="1"/>
  <c r="C8" i="1"/>
  <c r="C14" i="1"/>
  <c r="L14" i="1"/>
  <c r="I14" i="1"/>
  <c r="F14" i="1"/>
  <c r="O16" i="1"/>
  <c r="L16" i="1"/>
  <c r="I16" i="1"/>
  <c r="F16" i="1"/>
  <c r="C16" i="1"/>
  <c r="I2" i="1"/>
  <c r="F2" i="1"/>
  <c r="C2" i="1"/>
  <c r="B4" i="1"/>
  <c r="E5" i="1"/>
  <c r="F6" i="1"/>
  <c r="D10" i="5"/>
  <c r="E4" i="1" s="1"/>
  <c r="K31" i="1"/>
  <c r="L4" i="1"/>
  <c r="I34" i="1"/>
  <c r="L32" i="1"/>
  <c r="C34" i="1"/>
  <c r="L6" i="1"/>
  <c r="C4" i="5"/>
  <c r="K43" i="1"/>
  <c r="H43" i="1"/>
  <c r="B5" i="5"/>
  <c r="C5" i="5" s="1"/>
  <c r="N28" i="1"/>
  <c r="K28" i="1"/>
  <c r="H28" i="1"/>
  <c r="E28" i="1"/>
  <c r="B28" i="1"/>
  <c r="B33" i="1"/>
  <c r="E9" i="1"/>
  <c r="E37" i="1"/>
  <c r="E23" i="1"/>
  <c r="H23" i="1"/>
  <c r="N42" i="1"/>
  <c r="K42" i="1"/>
  <c r="K41" i="1"/>
  <c r="H41" i="1"/>
  <c r="E41" i="1"/>
  <c r="B41" i="1"/>
  <c r="F40" i="1"/>
  <c r="C40" i="1"/>
  <c r="B8" i="1"/>
  <c r="B2" i="1"/>
  <c r="N2" i="1"/>
  <c r="K2" i="1"/>
  <c r="H2" i="1"/>
  <c r="E2" i="1"/>
  <c r="N16" i="1"/>
  <c r="K16" i="1"/>
  <c r="H16" i="1"/>
  <c r="E16" i="1"/>
  <c r="B16" i="1"/>
  <c r="A5" i="5"/>
  <c r="A6" i="5"/>
  <c r="B7" i="1"/>
  <c r="O38" i="1"/>
  <c r="O34" i="1"/>
  <c r="O32" i="1"/>
  <c r="O24" i="1"/>
  <c r="O22" i="1"/>
  <c r="O20" i="1"/>
  <c r="O18" i="1"/>
  <c r="O12" i="1"/>
  <c r="O10" i="1"/>
  <c r="O4" i="1"/>
  <c r="L38" i="1"/>
  <c r="L24" i="1"/>
  <c r="L22" i="1"/>
  <c r="L18" i="1"/>
  <c r="L12" i="1"/>
  <c r="L10" i="1"/>
  <c r="I32" i="1"/>
  <c r="I24" i="1"/>
  <c r="I20" i="1"/>
  <c r="I18" i="1"/>
  <c r="I12" i="1"/>
  <c r="I10" i="1"/>
  <c r="I6" i="1"/>
  <c r="F18" i="1"/>
  <c r="F12" i="1"/>
  <c r="F10" i="1"/>
  <c r="F4" i="1"/>
  <c r="C30" i="1"/>
  <c r="C28" i="1"/>
  <c r="C26" i="1"/>
  <c r="C24" i="1"/>
  <c r="C22" i="1"/>
  <c r="C20" i="1"/>
  <c r="C18" i="1"/>
  <c r="C12" i="1"/>
  <c r="C10" i="1"/>
  <c r="N43" i="1"/>
  <c r="N39" i="1"/>
  <c r="N37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7" i="1"/>
  <c r="N5" i="1"/>
  <c r="K39" i="1"/>
  <c r="K37" i="1"/>
  <c r="K35" i="1"/>
  <c r="K33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H39" i="1"/>
  <c r="H37" i="1"/>
  <c r="H35" i="1"/>
  <c r="H33" i="1"/>
  <c r="H31" i="1"/>
  <c r="H29" i="1"/>
  <c r="H27" i="1"/>
  <c r="H25" i="1"/>
  <c r="H21" i="1"/>
  <c r="H19" i="1"/>
  <c r="H17" i="1"/>
  <c r="H15" i="1"/>
  <c r="H13" i="1"/>
  <c r="H9" i="1"/>
  <c r="H7" i="1"/>
  <c r="H5" i="1"/>
  <c r="E43" i="1"/>
  <c r="E39" i="1"/>
  <c r="E35" i="1"/>
  <c r="E33" i="1"/>
  <c r="E31" i="1"/>
  <c r="E29" i="1"/>
  <c r="E27" i="1"/>
  <c r="E25" i="1"/>
  <c r="E21" i="1"/>
  <c r="E19" i="1"/>
  <c r="E17" i="1"/>
  <c r="E15" i="1"/>
  <c r="E13" i="1"/>
  <c r="E11" i="1"/>
  <c r="E7" i="1"/>
  <c r="B43" i="1"/>
  <c r="B39" i="1"/>
  <c r="B37" i="1"/>
  <c r="B35" i="1"/>
  <c r="B31" i="1"/>
  <c r="B29" i="1"/>
  <c r="B27" i="1"/>
  <c r="B25" i="1"/>
  <c r="B21" i="1"/>
  <c r="B19" i="1"/>
  <c r="B17" i="1"/>
  <c r="B15" i="1"/>
  <c r="B13" i="1"/>
  <c r="B11" i="1"/>
  <c r="B9" i="1"/>
  <c r="B5" i="1"/>
  <c r="N3" i="1"/>
  <c r="K3" i="1"/>
  <c r="H3" i="1"/>
  <c r="E3" i="1"/>
  <c r="B3" i="1"/>
  <c r="A1" i="1"/>
  <c r="D2" i="1"/>
  <c r="G2" i="1"/>
  <c r="B6" i="5" l="1"/>
  <c r="J2" i="1" s="1"/>
  <c r="D11" i="5"/>
  <c r="A7" i="5"/>
  <c r="C6" i="5" l="1"/>
  <c r="B7" i="5"/>
  <c r="M2" i="1" s="1"/>
  <c r="H4" i="1"/>
  <c r="D12" i="5"/>
  <c r="A8" i="5"/>
  <c r="B8" i="5" l="1"/>
  <c r="C7" i="5"/>
  <c r="K4" i="1"/>
  <c r="D13" i="5"/>
  <c r="C8" i="5"/>
  <c r="P2" i="1"/>
  <c r="A9" i="5"/>
  <c r="B9" i="5"/>
  <c r="D14" i="5" l="1"/>
  <c r="N4" i="1"/>
  <c r="B10" i="5"/>
  <c r="A10" i="5"/>
  <c r="C9" i="5"/>
  <c r="D4" i="1"/>
  <c r="D15" i="5" l="1"/>
  <c r="B6" i="1"/>
  <c r="A11" i="5"/>
  <c r="B11" i="5"/>
  <c r="C10" i="5"/>
  <c r="G4" i="1"/>
  <c r="E6" i="1" l="1"/>
  <c r="D16" i="5"/>
  <c r="A12" i="5"/>
  <c r="B12" i="5"/>
  <c r="J4" i="1"/>
  <c r="C11" i="5"/>
  <c r="H6" i="1" l="1"/>
  <c r="D17" i="5"/>
  <c r="M4" i="1"/>
  <c r="C12" i="5"/>
  <c r="B13" i="5"/>
  <c r="A13" i="5"/>
  <c r="D18" i="5" l="1"/>
  <c r="K6" i="1"/>
  <c r="A14" i="5"/>
  <c r="B14" i="5"/>
  <c r="C13" i="5"/>
  <c r="P4" i="1"/>
  <c r="N6" i="1" l="1"/>
  <c r="D20" i="5"/>
  <c r="D6" i="1"/>
  <c r="C14" i="5"/>
  <c r="B15" i="5"/>
  <c r="A15" i="5"/>
  <c r="E8" i="1" l="1"/>
  <c r="D21" i="5"/>
  <c r="C15" i="5"/>
  <c r="G6" i="1"/>
  <c r="A16" i="5"/>
  <c r="B16" i="5"/>
  <c r="H8" i="1" l="1"/>
  <c r="D22" i="5"/>
  <c r="C16" i="5"/>
  <c r="J6" i="1"/>
  <c r="A17" i="5"/>
  <c r="B17" i="5"/>
  <c r="K8" i="1" l="1"/>
  <c r="D23" i="5"/>
  <c r="M6" i="1"/>
  <c r="C17" i="5"/>
  <c r="B18" i="5"/>
  <c r="A18" i="5"/>
  <c r="D24" i="5" l="1"/>
  <c r="N8" i="1"/>
  <c r="B19" i="5"/>
  <c r="A19" i="5"/>
  <c r="P6" i="1"/>
  <c r="C18" i="5"/>
  <c r="B10" i="1" l="1"/>
  <c r="D25" i="5"/>
  <c r="A20" i="5"/>
  <c r="B20" i="5"/>
  <c r="D8" i="1"/>
  <c r="C19" i="5"/>
  <c r="E10" i="1" l="1"/>
  <c r="D26" i="5"/>
  <c r="G8" i="1"/>
  <c r="C20" i="5"/>
  <c r="B21" i="5"/>
  <c r="A21" i="5"/>
  <c r="D27" i="5" l="1"/>
  <c r="H10" i="1"/>
  <c r="B22" i="5"/>
  <c r="A22" i="5"/>
  <c r="C21" i="5"/>
  <c r="J8" i="1"/>
  <c r="K10" i="1" l="1"/>
  <c r="D28" i="5"/>
  <c r="B23" i="5"/>
  <c r="A23" i="5"/>
  <c r="M8" i="1"/>
  <c r="C22" i="5"/>
  <c r="D29" i="5" l="1"/>
  <c r="N10" i="1"/>
  <c r="A24" i="5"/>
  <c r="B24" i="5"/>
  <c r="C23" i="5"/>
  <c r="P8" i="1"/>
  <c r="D30" i="5" l="1"/>
  <c r="B12" i="1"/>
  <c r="D10" i="1"/>
  <c r="C24" i="5"/>
  <c r="A25" i="5"/>
  <c r="B25" i="5"/>
  <c r="E12" i="1" l="1"/>
  <c r="D31" i="5"/>
  <c r="G10" i="1"/>
  <c r="C25" i="5"/>
  <c r="B26" i="5"/>
  <c r="A26" i="5"/>
  <c r="D32" i="5" l="1"/>
  <c r="H12" i="1"/>
  <c r="A27" i="5"/>
  <c r="B27" i="5"/>
  <c r="J10" i="1"/>
  <c r="C26" i="5"/>
  <c r="D33" i="5" l="1"/>
  <c r="K12" i="1"/>
  <c r="M10" i="1"/>
  <c r="C27" i="5"/>
  <c r="B28" i="5"/>
  <c r="A28" i="5"/>
  <c r="N12" i="1" l="1"/>
  <c r="D34" i="5"/>
  <c r="B29" i="5"/>
  <c r="A29" i="5"/>
  <c r="P10" i="1"/>
  <c r="C28" i="5"/>
  <c r="D35" i="5" l="1"/>
  <c r="B14" i="1"/>
  <c r="C29" i="5"/>
  <c r="D12" i="1"/>
  <c r="B30" i="5"/>
  <c r="A30" i="5"/>
  <c r="D36" i="5" l="1"/>
  <c r="E14" i="1"/>
  <c r="C30" i="5"/>
  <c r="G12" i="1"/>
  <c r="A31" i="5"/>
  <c r="B31" i="5"/>
  <c r="D37" i="5" l="1"/>
  <c r="H14" i="1"/>
  <c r="C31" i="5"/>
  <c r="J12" i="1"/>
  <c r="A32" i="5"/>
  <c r="B32" i="5"/>
  <c r="D38" i="5" l="1"/>
  <c r="K14" i="1"/>
  <c r="A33" i="5"/>
  <c r="B33" i="5"/>
  <c r="M12" i="1"/>
  <c r="C32" i="5"/>
  <c r="N14" i="1" l="1"/>
  <c r="D44" i="5"/>
  <c r="B34" i="5"/>
  <c r="A34" i="5"/>
  <c r="P12" i="1"/>
  <c r="C33" i="5"/>
  <c r="D45" i="5" l="1"/>
  <c r="B18" i="1"/>
  <c r="C34" i="5"/>
  <c r="D14" i="1"/>
  <c r="A35" i="5"/>
  <c r="B35" i="5"/>
  <c r="E18" i="1" l="1"/>
  <c r="D46" i="5"/>
  <c r="B36" i="5"/>
  <c r="A36" i="5"/>
  <c r="G14" i="1"/>
  <c r="C35" i="5"/>
  <c r="D47" i="5" l="1"/>
  <c r="H18" i="1"/>
  <c r="B37" i="5"/>
  <c r="M14" i="1" s="1"/>
  <c r="A37" i="5"/>
  <c r="J14" i="1"/>
  <c r="C36" i="5"/>
  <c r="D48" i="5" l="1"/>
  <c r="K18" i="1"/>
  <c r="B38" i="5"/>
  <c r="P14" i="1" s="1"/>
  <c r="A38" i="5"/>
  <c r="C37" i="5"/>
  <c r="D49" i="5" l="1"/>
  <c r="N18" i="1"/>
  <c r="B39" i="5"/>
  <c r="A39" i="5"/>
  <c r="C38" i="5"/>
  <c r="B20" i="1" l="1"/>
  <c r="D50" i="5"/>
  <c r="C39" i="5"/>
  <c r="D16" i="1"/>
  <c r="A40" i="5"/>
  <c r="B40" i="5"/>
  <c r="E20" i="1" l="1"/>
  <c r="D51" i="5"/>
  <c r="G16" i="1"/>
  <c r="C40" i="5"/>
  <c r="A41" i="5"/>
  <c r="B41" i="5"/>
  <c r="D52" i="5" l="1"/>
  <c r="H20" i="1"/>
  <c r="J16" i="1"/>
  <c r="C41" i="5"/>
  <c r="B42" i="5"/>
  <c r="A42" i="5"/>
  <c r="K20" i="1" l="1"/>
  <c r="D53" i="5"/>
  <c r="B43" i="5"/>
  <c r="A43" i="5"/>
  <c r="C42" i="5"/>
  <c r="M16" i="1"/>
  <c r="D54" i="5" l="1"/>
  <c r="N20" i="1"/>
  <c r="B44" i="5"/>
  <c r="A44" i="5"/>
  <c r="P16" i="1"/>
  <c r="C43" i="5"/>
  <c r="D55" i="5" l="1"/>
  <c r="B22" i="1"/>
  <c r="B45" i="5"/>
  <c r="A45" i="5"/>
  <c r="D18" i="1"/>
  <c r="C44" i="5"/>
  <c r="E22" i="1" l="1"/>
  <c r="D56" i="5"/>
  <c r="G18" i="1"/>
  <c r="C45" i="5"/>
  <c r="A46" i="5"/>
  <c r="B46" i="5"/>
  <c r="D57" i="5" l="1"/>
  <c r="H22" i="1"/>
  <c r="C46" i="5"/>
  <c r="J18" i="1"/>
  <c r="A47" i="5"/>
  <c r="B47" i="5"/>
  <c r="K22" i="1" l="1"/>
  <c r="D58" i="5"/>
  <c r="A48" i="5"/>
  <c r="B48" i="5"/>
  <c r="M18" i="1"/>
  <c r="C47" i="5"/>
  <c r="N22" i="1" l="1"/>
  <c r="D59" i="5"/>
  <c r="P18" i="1"/>
  <c r="C48" i="5"/>
  <c r="A49" i="5"/>
  <c r="B49" i="5"/>
  <c r="D60" i="5" l="1"/>
  <c r="B24" i="1"/>
  <c r="D20" i="1"/>
  <c r="C49" i="5"/>
  <c r="B50" i="5"/>
  <c r="A50" i="5"/>
  <c r="D61" i="5" l="1"/>
  <c r="E24" i="1"/>
  <c r="A51" i="5"/>
  <c r="B51" i="5"/>
  <c r="C50" i="5"/>
  <c r="G20" i="1"/>
  <c r="D62" i="5" l="1"/>
  <c r="H24" i="1"/>
  <c r="J20" i="1"/>
  <c r="C51" i="5"/>
  <c r="B52" i="5"/>
  <c r="A52" i="5"/>
  <c r="K24" i="1" l="1"/>
  <c r="D63" i="5"/>
  <c r="B53" i="5"/>
  <c r="A53" i="5"/>
  <c r="M20" i="1"/>
  <c r="C52" i="5"/>
  <c r="D64" i="5" l="1"/>
  <c r="N24" i="1"/>
  <c r="A54" i="5"/>
  <c r="B54" i="5"/>
  <c r="P20" i="1"/>
  <c r="C53" i="5"/>
  <c r="D65" i="5" l="1"/>
  <c r="B26" i="1"/>
  <c r="D22" i="1"/>
  <c r="C54" i="5"/>
  <c r="B55" i="5"/>
  <c r="A55" i="5"/>
  <c r="D66" i="5" l="1"/>
  <c r="E26" i="1"/>
  <c r="C55" i="5"/>
  <c r="G22" i="1"/>
  <c r="A56" i="5"/>
  <c r="B56" i="5"/>
  <c r="D67" i="5" l="1"/>
  <c r="H26" i="1"/>
  <c r="J22" i="1"/>
  <c r="C56" i="5"/>
  <c r="A57" i="5"/>
  <c r="B57" i="5"/>
  <c r="K26" i="1" l="1"/>
  <c r="D68" i="5"/>
  <c r="M22" i="1"/>
  <c r="C57" i="5"/>
  <c r="B58" i="5"/>
  <c r="A58" i="5"/>
  <c r="D74" i="5" l="1"/>
  <c r="N26" i="1"/>
  <c r="A59" i="5"/>
  <c r="B59" i="5"/>
  <c r="C58" i="5"/>
  <c r="P22" i="1"/>
  <c r="D75" i="5" l="1"/>
  <c r="B30" i="1"/>
  <c r="D24" i="1"/>
  <c r="C59" i="5"/>
  <c r="A60" i="5"/>
  <c r="B60" i="5"/>
  <c r="D76" i="5" l="1"/>
  <c r="E30" i="1"/>
  <c r="B61" i="5"/>
  <c r="A61" i="5"/>
  <c r="G24" i="1"/>
  <c r="C60" i="5"/>
  <c r="D77" i="5" l="1"/>
  <c r="H30" i="1"/>
  <c r="B62" i="5"/>
  <c r="A62" i="5"/>
  <c r="C61" i="5"/>
  <c r="J24" i="1"/>
  <c r="K30" i="1" l="1"/>
  <c r="D78" i="5"/>
  <c r="B63" i="5"/>
  <c r="A63" i="5"/>
  <c r="M24" i="1"/>
  <c r="C62" i="5"/>
  <c r="N30" i="1" l="1"/>
  <c r="D79" i="5"/>
  <c r="A64" i="5"/>
  <c r="B64" i="5"/>
  <c r="P24" i="1"/>
  <c r="C63" i="5"/>
  <c r="D80" i="5" l="1"/>
  <c r="B32" i="1"/>
  <c r="A65" i="5"/>
  <c r="B65" i="5"/>
  <c r="C64" i="5"/>
  <c r="D26" i="1"/>
  <c r="E32" i="1" l="1"/>
  <c r="D81" i="5"/>
  <c r="C65" i="5"/>
  <c r="G26" i="1"/>
  <c r="A66" i="5"/>
  <c r="B66" i="5"/>
  <c r="D82" i="5" l="1"/>
  <c r="H32" i="1"/>
  <c r="C66" i="5"/>
  <c r="J26" i="1"/>
  <c r="A67" i="5"/>
  <c r="B67" i="5"/>
  <c r="D83" i="5" l="1"/>
  <c r="K32" i="1"/>
  <c r="A68" i="5"/>
  <c r="B68" i="5"/>
  <c r="M26" i="1"/>
  <c r="C67" i="5"/>
  <c r="D84" i="5" l="1"/>
  <c r="N32" i="1"/>
  <c r="P26" i="1"/>
  <c r="C68" i="5"/>
  <c r="B69" i="5"/>
  <c r="A69" i="5"/>
  <c r="D85" i="5" l="1"/>
  <c r="B34" i="1"/>
  <c r="A70" i="5"/>
  <c r="B70" i="5"/>
  <c r="C69" i="5"/>
  <c r="D28" i="1"/>
  <c r="D86" i="5" l="1"/>
  <c r="E34" i="1"/>
  <c r="G28" i="1"/>
  <c r="C70" i="5"/>
  <c r="B71" i="5"/>
  <c r="A71" i="5"/>
  <c r="D87" i="5" l="1"/>
  <c r="H34" i="1"/>
  <c r="A72" i="5"/>
  <c r="B72" i="5"/>
  <c r="C71" i="5"/>
  <c r="J28" i="1"/>
  <c r="D88" i="5" l="1"/>
  <c r="K34" i="1"/>
  <c r="C72" i="5"/>
  <c r="M28" i="1"/>
  <c r="A73" i="5"/>
  <c r="B73" i="5"/>
  <c r="N34" i="1" l="1"/>
  <c r="D89" i="5"/>
  <c r="P28" i="1"/>
  <c r="C73" i="5"/>
  <c r="B74" i="5"/>
  <c r="A74" i="5"/>
  <c r="B36" i="1" l="1"/>
  <c r="D90" i="5"/>
  <c r="C74" i="5"/>
  <c r="D30" i="1"/>
  <c r="A75" i="5"/>
  <c r="B75" i="5"/>
  <c r="D91" i="5" l="1"/>
  <c r="E36" i="1"/>
  <c r="G30" i="1"/>
  <c r="C75" i="5"/>
  <c r="A76" i="5"/>
  <c r="B76" i="5"/>
  <c r="D92" i="5" l="1"/>
  <c r="H36" i="1"/>
  <c r="J30" i="1"/>
  <c r="C76" i="5"/>
  <c r="A77" i="5"/>
  <c r="B77" i="5"/>
  <c r="D93" i="5" l="1"/>
  <c r="K36" i="1"/>
  <c r="C77" i="5"/>
  <c r="M30" i="1"/>
  <c r="B78" i="5"/>
  <c r="A78" i="5"/>
  <c r="D94" i="5" l="1"/>
  <c r="N36" i="1"/>
  <c r="P30" i="1"/>
  <c r="C78" i="5"/>
  <c r="B79" i="5"/>
  <c r="A79" i="5"/>
  <c r="D95" i="5" l="1"/>
  <c r="B38" i="1"/>
  <c r="C79" i="5"/>
  <c r="D32" i="1"/>
  <c r="A80" i="5"/>
  <c r="B80" i="5"/>
  <c r="E38" i="1" l="1"/>
  <c r="D96" i="5"/>
  <c r="A81" i="5"/>
  <c r="B81" i="5"/>
  <c r="C80" i="5"/>
  <c r="G32" i="1"/>
  <c r="H38" i="1" l="1"/>
  <c r="D97" i="5"/>
  <c r="B82" i="5"/>
  <c r="A82" i="5"/>
  <c r="C81" i="5"/>
  <c r="J32" i="1"/>
  <c r="K38" i="1" l="1"/>
  <c r="D98" i="5"/>
  <c r="A83" i="5"/>
  <c r="B83" i="5"/>
  <c r="C82" i="5"/>
  <c r="M32" i="1"/>
  <c r="N38" i="1" l="1"/>
  <c r="D99" i="5"/>
  <c r="P32" i="1"/>
  <c r="C83" i="5"/>
  <c r="B84" i="5"/>
  <c r="A84" i="5"/>
  <c r="D100" i="5" l="1"/>
  <c r="B40" i="1"/>
  <c r="A85" i="5"/>
  <c r="B85" i="5"/>
  <c r="C84" i="5"/>
  <c r="D34" i="1"/>
  <c r="E40" i="1" l="1"/>
  <c r="D101" i="5"/>
  <c r="A86" i="5"/>
  <c r="B86" i="5"/>
  <c r="G34" i="1"/>
  <c r="C85" i="5"/>
  <c r="H40" i="1" l="1"/>
  <c r="D102" i="5"/>
  <c r="J34" i="1"/>
  <c r="C86" i="5"/>
  <c r="B87" i="5"/>
  <c r="A87" i="5"/>
  <c r="K40" i="1" l="1"/>
  <c r="D103" i="5"/>
  <c r="A88" i="5"/>
  <c r="B88" i="5"/>
  <c r="M34" i="1"/>
  <c r="C87" i="5"/>
  <c r="N40" i="1" l="1"/>
  <c r="D104" i="5"/>
  <c r="C88" i="5"/>
  <c r="P34" i="1"/>
  <c r="A89" i="5"/>
  <c r="B89" i="5"/>
  <c r="D105" i="5" l="1"/>
  <c r="B42" i="1"/>
  <c r="B90" i="5"/>
  <c r="A90" i="5"/>
  <c r="D36" i="1"/>
  <c r="C89" i="5"/>
  <c r="D106" i="5" l="1"/>
  <c r="H42" i="1" s="1"/>
  <c r="E42" i="1"/>
  <c r="B91" i="5"/>
  <c r="A91" i="5"/>
  <c r="G36" i="1"/>
  <c r="C90" i="5"/>
  <c r="B92" i="5" l="1"/>
  <c r="A92" i="5"/>
  <c r="J36" i="1"/>
  <c r="C91" i="5"/>
  <c r="B93" i="5" l="1"/>
  <c r="A93" i="5"/>
  <c r="C92" i="5"/>
  <c r="M36" i="1"/>
  <c r="B94" i="5" l="1"/>
  <c r="A94" i="5"/>
  <c r="C93" i="5"/>
  <c r="P36" i="1"/>
  <c r="B95" i="5" l="1"/>
  <c r="A95" i="5"/>
  <c r="D38" i="1"/>
  <c r="C94" i="5"/>
  <c r="A96" i="5" l="1"/>
  <c r="B96" i="5"/>
  <c r="C95" i="5"/>
  <c r="G38" i="1"/>
  <c r="J38" i="1" l="1"/>
  <c r="C96" i="5"/>
  <c r="A97" i="5"/>
  <c r="B97" i="5"/>
  <c r="C97" i="5" l="1"/>
  <c r="M38" i="1"/>
  <c r="B98" i="5"/>
  <c r="A98" i="5"/>
  <c r="B99" i="5" l="1"/>
  <c r="A99" i="5"/>
  <c r="C98" i="5"/>
  <c r="P38" i="1"/>
  <c r="A100" i="5" l="1"/>
  <c r="B100" i="5"/>
  <c r="C99" i="5"/>
  <c r="D40" i="1"/>
  <c r="C100" i="5" l="1"/>
  <c r="G40" i="1"/>
  <c r="B101" i="5"/>
  <c r="A101" i="5"/>
  <c r="J40" i="1" l="1"/>
  <c r="C101" i="5"/>
  <c r="A102" i="5"/>
  <c r="B102" i="5"/>
  <c r="B103" i="5" l="1"/>
  <c r="A103" i="5"/>
  <c r="C102" i="5"/>
  <c r="M40" i="1"/>
  <c r="A104" i="5" l="1"/>
  <c r="B104" i="5"/>
  <c r="C103" i="5"/>
  <c r="P40" i="1"/>
  <c r="C104" i="5" l="1"/>
  <c r="D42" i="1"/>
  <c r="A105" i="5"/>
  <c r="B105" i="5"/>
  <c r="G42" i="1" l="1"/>
  <c r="C105" i="5"/>
  <c r="B106" i="5"/>
  <c r="A106" i="5"/>
  <c r="J42" i="1" l="1"/>
  <c r="C106" i="5"/>
  <c r="B107" i="5"/>
  <c r="A107" i="5"/>
  <c r="M42" i="1" l="1"/>
  <c r="C107" i="5"/>
  <c r="A108" i="5"/>
  <c r="B108" i="5"/>
  <c r="P42" i="1" s="1"/>
</calcChain>
</file>

<file path=xl/sharedStrings.xml><?xml version="1.0" encoding="utf-8"?>
<sst xmlns="http://schemas.openxmlformats.org/spreadsheetml/2006/main" count="180" uniqueCount="121">
  <si>
    <t>#</t>
  </si>
  <si>
    <t>Date</t>
  </si>
  <si>
    <t>Day</t>
  </si>
  <si>
    <t>Session Day</t>
  </si>
  <si>
    <t>Comment</t>
  </si>
  <si>
    <t>Topic</t>
  </si>
  <si>
    <t>*</t>
  </si>
  <si>
    <t>NO SCHOOL</t>
  </si>
  <si>
    <t>Workday</t>
  </si>
  <si>
    <t>Opening Day</t>
  </si>
  <si>
    <t>TEST 1</t>
  </si>
  <si>
    <t>MLK Day</t>
  </si>
  <si>
    <t>Open House</t>
  </si>
  <si>
    <t>Pep Rally</t>
  </si>
  <si>
    <t>TEST 2</t>
  </si>
  <si>
    <t>3.2 Proving Triangles Similar</t>
  </si>
  <si>
    <t>Who's Who</t>
  </si>
  <si>
    <t>February Break</t>
  </si>
  <si>
    <t>TEST 3</t>
  </si>
  <si>
    <t>Early Release</t>
  </si>
  <si>
    <t>TEST 4</t>
  </si>
  <si>
    <t>Spring Break</t>
  </si>
  <si>
    <t>TEST 5</t>
  </si>
  <si>
    <t>TEST 6</t>
  </si>
  <si>
    <t>MATH EOC</t>
  </si>
  <si>
    <t>1/2 day</t>
  </si>
  <si>
    <t>Teacher Workday</t>
  </si>
  <si>
    <t>Fri</t>
  </si>
  <si>
    <t>=L!$D$4:$D$103</t>
  </si>
  <si>
    <t>=L!$B$4:$B$103</t>
  </si>
  <si>
    <t>Session_Day</t>
  </si>
  <si>
    <t>=L!$C$4:$C$103</t>
  </si>
  <si>
    <t>=L!$E$4:$E$103</t>
  </si>
  <si>
    <t>Class Meetings</t>
  </si>
  <si>
    <t>CTLS 6</t>
  </si>
  <si>
    <t>CTLS 5</t>
  </si>
  <si>
    <t>CTLS 4</t>
  </si>
  <si>
    <t>CTLS 3</t>
  </si>
  <si>
    <t>CTLS 1</t>
  </si>
  <si>
    <t>CTLS 2</t>
  </si>
  <si>
    <t xml:space="preserve">Assign CTLS 2 </t>
  </si>
  <si>
    <t>Assign USA TestPrep</t>
  </si>
  <si>
    <t>EOC</t>
  </si>
  <si>
    <t>Retake Lowest Test</t>
  </si>
  <si>
    <t>FOOD DAY!</t>
  </si>
  <si>
    <t>Review Lowest Test</t>
  </si>
  <si>
    <t>Constructions &amp; Equations &amp; Measurement 35%</t>
  </si>
  <si>
    <t>Constructions &amp; Circles 15%</t>
  </si>
  <si>
    <t>Constructions &amp; Statistics &amp; Probability 15%</t>
  </si>
  <si>
    <t>Constructions &amp; Congruence &amp; Similarity 35%</t>
  </si>
  <si>
    <t>GEOMETRY — Spring 2020</t>
  </si>
  <si>
    <t>1.1 Algebra Review</t>
  </si>
  <si>
    <t>2.10 Review</t>
  </si>
  <si>
    <t>3.3 SOHCAHTOA - Ratios &amp; Given Info</t>
  </si>
  <si>
    <t>3.6 SOHCAHTOA - Missing Sides/Angles</t>
  </si>
  <si>
    <t>4.2 Inscribed Angles &amp; Inscribed Quadrilaterals</t>
  </si>
  <si>
    <t>4.3 Secant &amp; Tangent Angles</t>
  </si>
  <si>
    <t>4.5 Area, Circumference, Arc Length &amp; Area of a Sector</t>
  </si>
  <si>
    <t>4.6 Review</t>
  </si>
  <si>
    <t>5.3 Tangent Problems</t>
  </si>
  <si>
    <t>5.5 Volume of Spheres, Prisms &amp; Cylinders</t>
  </si>
  <si>
    <t>5.6 Volume of Pyramids &amp; Cones</t>
  </si>
  <si>
    <t>TEST 7</t>
  </si>
  <si>
    <t>8.6 Review</t>
  </si>
  <si>
    <t>3.1 Scale Factor and Similarity</t>
  </si>
  <si>
    <t>8.2 Radicals - Simplifying, Adding &amp; Subtracting</t>
  </si>
  <si>
    <t>8.3 Radicals - Multiplying &amp; Dividing</t>
  </si>
  <si>
    <t>TEST 8 (50 PTS)</t>
  </si>
  <si>
    <t>6.1 Equations of Lines, Parallel &amp; Perp.</t>
  </si>
  <si>
    <t>6.2 Translations, Reflections &amp; Rotations</t>
  </si>
  <si>
    <t>6.3 Dilations &amp; Combinations</t>
  </si>
  <si>
    <t>6.4 Distance/ Pythag Thm, Area/ Perimeter</t>
  </si>
  <si>
    <t>6.5 Midpoint and Partitioning of a Segment</t>
  </si>
  <si>
    <t>4.1 Circle Vocab &amp; Central Angles</t>
  </si>
  <si>
    <t>PI DAY!!</t>
  </si>
  <si>
    <t>5.2 Segment Lengths - Secants &amp; Tangents</t>
  </si>
  <si>
    <t>5.1 Chord Properties &amp; Segment Lengths</t>
  </si>
  <si>
    <t>1.2 Geometry Basics</t>
  </si>
  <si>
    <t>1.3 Parallel Lines</t>
  </si>
  <si>
    <t>1.4 QUIZ</t>
  </si>
  <si>
    <t>1.5 Parallelograms</t>
  </si>
  <si>
    <t>1.6 Properties of Rectangles, Rhombi, and Squares</t>
  </si>
  <si>
    <t>1.7 Properties of Other Quadrilaterals</t>
  </si>
  <si>
    <t>1.8 Review</t>
  </si>
  <si>
    <t>2.1 Triangle Types, Properties, &amp; Exterior Angles</t>
  </si>
  <si>
    <t>2.2 Triangle Proportionality</t>
  </si>
  <si>
    <t>2.3 Midsegment Theorem</t>
  </si>
  <si>
    <t>2.4 Practice All</t>
  </si>
  <si>
    <t>2.6 Congruent Triangles - 5 Ways</t>
  </si>
  <si>
    <t>2.7 Congruent Triangles - Added Markings</t>
  </si>
  <si>
    <t>2.8 Triangle Proofs</t>
  </si>
  <si>
    <t>2.9 More Proofs</t>
  </si>
  <si>
    <t>3.4 SOHCAHTOA - Given Info &amp; CoFunctions</t>
  </si>
  <si>
    <t>3.7 Applications</t>
  </si>
  <si>
    <t>3.8 Review</t>
  </si>
  <si>
    <t>2.5 QUIZ</t>
  </si>
  <si>
    <t>3.5 Review &amp; QUIZ</t>
  </si>
  <si>
    <t>4.4 Review &amp; QUIZ</t>
  </si>
  <si>
    <t>5.4 QUIZ</t>
  </si>
  <si>
    <t>6.6 Quadrilateral Proofs</t>
  </si>
  <si>
    <t>6.7 Review All</t>
  </si>
  <si>
    <t>6.8 QUIZ</t>
  </si>
  <si>
    <t>6.9 Write Equations of Circles &amp; Graph</t>
  </si>
  <si>
    <t>6.10 Change Forms of Circles &amp; Practice</t>
  </si>
  <si>
    <t>6.11 Prove a Point is on a Circle</t>
  </si>
  <si>
    <t>6.12 Review</t>
  </si>
  <si>
    <t>7.1 Counting Principle, Subsets, Logic</t>
  </si>
  <si>
    <t>7.2 Set Notation &amp; Venn Diagrams</t>
  </si>
  <si>
    <t>7.3 Overlapping &amp; Mutually Exclusive</t>
  </si>
  <si>
    <t>7.4 Conditional Probability</t>
  </si>
  <si>
    <t>7.5 Independent &amp; Dependent Events</t>
  </si>
  <si>
    <t>7.6 Applications</t>
  </si>
  <si>
    <t>7.7 Review</t>
  </si>
  <si>
    <t>8.5 Rationals - Adding &amp; Subtracting</t>
  </si>
  <si>
    <t>8.4 Rationals - Simplifying</t>
  </si>
  <si>
    <t>MOCK EOC</t>
  </si>
  <si>
    <t>5.8  Density, Cavalieri's Principle, &amp; Cross Sections</t>
  </si>
  <si>
    <t>5.9 Review</t>
  </si>
  <si>
    <t>8.1 Factoring (a = 1 and DOTS)</t>
  </si>
  <si>
    <t>8.2 - Factoring (a not 1)</t>
  </si>
  <si>
    <t>5.7 Volume Applications and Composites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</si>
</sst>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ddd"/>
  </numFmts>
  <fonts count="30">
    <font>
      <sz val="10"/>
      <name val="Arial"/>
    </font>
    <font>
      <sz val="8"/>
      <name val="Arial"/>
      <family val="2"/>
    </font>
    <font>
      <sz val="10"/>
      <name val="Myriad Condensed Web"/>
      <family val="2"/>
    </font>
    <font>
      <sz val="8"/>
      <name val="Myriad Condensed Web"/>
      <family val="2"/>
    </font>
    <font>
      <sz val="8"/>
      <color indexed="10"/>
      <name val="Myriad Condensed Web"/>
      <family val="2"/>
    </font>
    <font>
      <sz val="8"/>
      <color indexed="48"/>
      <name val="Myriad Condensed Web"/>
      <family val="2"/>
    </font>
    <font>
      <sz val="8"/>
      <color indexed="24"/>
      <name val="Myriad Condensed Web"/>
      <family val="2"/>
    </font>
    <font>
      <sz val="10"/>
      <color indexed="48"/>
      <name val="Myriad Condensed Web"/>
      <family val="2"/>
    </font>
    <font>
      <b/>
      <sz val="10"/>
      <name val="Myriad Condensed Web"/>
      <family val="2"/>
    </font>
    <font>
      <sz val="8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i/>
      <sz val="6"/>
      <name val="Century Gothic"/>
      <family val="2"/>
    </font>
    <font>
      <sz val="11"/>
      <color rgb="FF006100"/>
      <name val="Century Gothic"/>
      <family val="2"/>
      <scheme val="minor"/>
    </font>
    <font>
      <i/>
      <sz val="7"/>
      <name val="Century Gothic"/>
      <family val="2"/>
    </font>
    <font>
      <sz val="16"/>
      <name val="Century Gothic"/>
      <family val="2"/>
    </font>
    <font>
      <sz val="7"/>
      <name val="Century Gothic"/>
      <family val="2"/>
    </font>
    <font>
      <b/>
      <sz val="11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9"/>
      <name val="Century Gothic"/>
      <family val="2"/>
    </font>
    <font>
      <b/>
      <sz val="32"/>
      <name val="Century Gothic"/>
      <family val="2"/>
    </font>
    <font>
      <sz val="32"/>
      <name val="Century Gothic"/>
      <family val="2"/>
    </font>
    <font>
      <sz val="32"/>
      <name val="Myriad Condensed Web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sz val="20"/>
      <name val="Myriad Condensed Web"/>
      <family val="2"/>
    </font>
    <font>
      <sz val="10"/>
      <name val="Century Gothic"/>
      <family val="2"/>
      <scheme val="minor"/>
    </font>
    <font>
      <sz val="1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F0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4" borderId="0" applyNumberFormat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7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vertical="center"/>
    </xf>
    <xf numFmtId="164" fontId="18" fillId="0" borderId="28" xfId="0" applyNumberFormat="1" applyFont="1" applyBorder="1" applyAlignment="1">
      <alignment horizontal="center" vertical="center"/>
    </xf>
    <xf numFmtId="165" fontId="18" fillId="0" borderId="28" xfId="0" applyNumberFormat="1" applyFont="1" applyBorder="1" applyAlignment="1">
      <alignment horizontal="center" vertical="center"/>
    </xf>
    <xf numFmtId="1" fontId="18" fillId="0" borderId="28" xfId="0" applyNumberFormat="1" applyFont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 shrinkToFit="1"/>
    </xf>
    <xf numFmtId="0" fontId="18" fillId="3" borderId="28" xfId="0" applyFont="1" applyFill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28" xfId="1" applyFont="1" applyFill="1" applyBorder="1" applyAlignment="1">
      <alignment horizontal="center" vertical="center" wrapText="1" shrinkToFit="1"/>
    </xf>
    <xf numFmtId="0" fontId="18" fillId="3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3" borderId="28" xfId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8" fillId="0" borderId="28" xfId="0" applyNumberFormat="1" applyFont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/>
    <xf numFmtId="0" fontId="24" fillId="3" borderId="28" xfId="0" applyFont="1" applyFill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 shrinkToFit="1"/>
    </xf>
    <xf numFmtId="0" fontId="24" fillId="6" borderId="28" xfId="0" applyFont="1" applyFill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 shrinkToFit="1"/>
    </xf>
    <xf numFmtId="0" fontId="27" fillId="3" borderId="0" xfId="0" applyFont="1" applyFill="1" applyBorder="1"/>
    <xf numFmtId="164" fontId="9" fillId="7" borderId="10" xfId="0" applyNumberFormat="1" applyFont="1" applyFill="1" applyBorder="1" applyAlignment="1">
      <alignment vertical="top" wrapText="1"/>
    </xf>
    <xf numFmtId="1" fontId="9" fillId="7" borderId="8" xfId="0" applyNumberFormat="1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horizontal="center" vertical="top" wrapText="1"/>
    </xf>
    <xf numFmtId="164" fontId="9" fillId="7" borderId="0" xfId="0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center" vertical="top" wrapText="1"/>
    </xf>
    <xf numFmtId="1" fontId="9" fillId="7" borderId="5" xfId="0" applyNumberFormat="1" applyFont="1" applyFill="1" applyBorder="1" applyAlignment="1">
      <alignment horizontal="left" vertical="top" wrapText="1"/>
    </xf>
    <xf numFmtId="164" fontId="9" fillId="7" borderId="6" xfId="0" applyNumberFormat="1" applyFont="1" applyFill="1" applyBorder="1" applyAlignment="1">
      <alignment horizontal="right" vertical="top" wrapText="1"/>
    </xf>
    <xf numFmtId="164" fontId="9" fillId="7" borderId="6" xfId="0" applyNumberFormat="1" applyFont="1" applyFill="1" applyBorder="1" applyAlignment="1">
      <alignment vertical="top" wrapText="1"/>
    </xf>
    <xf numFmtId="164" fontId="9" fillId="7" borderId="7" xfId="0" applyNumberFormat="1" applyFont="1" applyFill="1" applyBorder="1" applyAlignment="1">
      <alignment vertical="top" wrapText="1"/>
    </xf>
    <xf numFmtId="164" fontId="9" fillId="7" borderId="9" xfId="0" applyNumberFormat="1" applyFont="1" applyFill="1" applyBorder="1" applyAlignment="1">
      <alignment vertical="top" wrapText="1"/>
    </xf>
    <xf numFmtId="1" fontId="9" fillId="7" borderId="0" xfId="0" applyNumberFormat="1" applyFont="1" applyFill="1" applyBorder="1" applyAlignment="1">
      <alignment horizontal="left" vertical="top" wrapText="1"/>
    </xf>
    <xf numFmtId="164" fontId="9" fillId="7" borderId="11" xfId="0" applyNumberFormat="1" applyFont="1" applyFill="1" applyBorder="1" applyAlignment="1">
      <alignment vertical="top" wrapText="1"/>
    </xf>
    <xf numFmtId="1" fontId="9" fillId="7" borderId="5" xfId="0" applyNumberFormat="1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7" borderId="0" xfId="0" applyFont="1" applyFill="1" applyBorder="1" applyAlignment="1">
      <alignment horizontal="center" vertical="top" wrapText="1"/>
    </xf>
    <xf numFmtId="1" fontId="9" fillId="7" borderId="6" xfId="0" applyNumberFormat="1" applyFont="1" applyFill="1" applyBorder="1" applyAlignment="1">
      <alignment horizontal="left" vertical="top" wrapText="1"/>
    </xf>
    <xf numFmtId="0" fontId="10" fillId="7" borderId="6" xfId="0" applyFont="1" applyFill="1" applyBorder="1" applyAlignment="1">
      <alignment horizontal="center" vertical="top" wrapText="1"/>
    </xf>
    <xf numFmtId="164" fontId="9" fillId="7" borderId="11" xfId="0" applyNumberFormat="1" applyFont="1" applyFill="1" applyBorder="1" applyAlignment="1">
      <alignment horizontal="right" vertical="center" wrapText="1"/>
    </xf>
    <xf numFmtId="164" fontId="9" fillId="7" borderId="11" xfId="0" applyNumberFormat="1" applyFont="1" applyFill="1" applyBorder="1" applyAlignment="1">
      <alignment horizontal="right" vertical="top" wrapText="1"/>
    </xf>
    <xf numFmtId="164" fontId="9" fillId="7" borderId="7" xfId="0" applyNumberFormat="1" applyFont="1" applyFill="1" applyBorder="1" applyAlignment="1">
      <alignment horizontal="right" vertical="top" wrapText="1"/>
    </xf>
    <xf numFmtId="1" fontId="9" fillId="7" borderId="1" xfId="0" applyNumberFormat="1" applyFont="1" applyFill="1" applyBorder="1" applyAlignment="1">
      <alignment horizontal="left" vertical="top" wrapText="1"/>
    </xf>
    <xf numFmtId="0" fontId="14" fillId="7" borderId="2" xfId="0" applyFont="1" applyFill="1" applyBorder="1" applyAlignment="1">
      <alignment horizontal="center" vertical="top" wrapText="1"/>
    </xf>
    <xf numFmtId="164" fontId="9" fillId="7" borderId="3" xfId="0" applyNumberFormat="1" applyFont="1" applyFill="1" applyBorder="1" applyAlignment="1">
      <alignment vertical="top" wrapText="1"/>
    </xf>
    <xf numFmtId="164" fontId="9" fillId="7" borderId="2" xfId="0" applyNumberFormat="1" applyFont="1" applyFill="1" applyBorder="1" applyAlignment="1">
      <alignment vertical="top" wrapText="1"/>
    </xf>
    <xf numFmtId="164" fontId="9" fillId="7" borderId="4" xfId="0" applyNumberFormat="1" applyFont="1" applyFill="1" applyBorder="1" applyAlignment="1">
      <alignment vertical="top" wrapText="1"/>
    </xf>
    <xf numFmtId="0" fontId="20" fillId="0" borderId="28" xfId="0" applyFont="1" applyBorder="1" applyAlignment="1">
      <alignment horizontal="center" vertical="center" wrapText="1" shrinkToFit="1"/>
    </xf>
    <xf numFmtId="0" fontId="20" fillId="3" borderId="28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 shrinkToFit="1"/>
    </xf>
    <xf numFmtId="0" fontId="20" fillId="3" borderId="28" xfId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 shrinkToFit="1"/>
    </xf>
    <xf numFmtId="0" fontId="24" fillId="8" borderId="28" xfId="1" applyFont="1" applyFill="1" applyBorder="1" applyAlignment="1">
      <alignment horizontal="center" vertical="center" wrapText="1" shrinkToFit="1"/>
    </xf>
    <xf numFmtId="0" fontId="20" fillId="0" borderId="28" xfId="1" applyFont="1" applyFill="1" applyBorder="1" applyAlignment="1">
      <alignment horizontal="center" vertical="center" wrapText="1" shrinkToFit="1"/>
    </xf>
    <xf numFmtId="0" fontId="24" fillId="0" borderId="28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4" fillId="6" borderId="28" xfId="1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 shrinkToFit="1"/>
    </xf>
    <xf numFmtId="0" fontId="18" fillId="6" borderId="28" xfId="0" applyFont="1" applyFill="1" applyBorder="1" applyAlignment="1">
      <alignment horizontal="center" vertical="center"/>
    </xf>
    <xf numFmtId="0" fontId="18" fillId="6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9" xfId="0" applyFont="1" applyFill="1" applyBorder="1" applyAlignment="1">
      <alignment horizontal="center" vertical="center" wrapText="1"/>
    </xf>
    <xf numFmtId="0" fontId="15" fillId="10" borderId="15" xfId="0" applyNumberFormat="1" applyFont="1" applyFill="1" applyBorder="1" applyAlignment="1">
      <alignment horizontal="center" vertical="center" wrapText="1"/>
    </xf>
    <xf numFmtId="0" fontId="15" fillId="10" borderId="16" xfId="0" applyNumberFormat="1" applyFont="1" applyFill="1" applyBorder="1" applyAlignment="1">
      <alignment horizontal="center" vertical="center" wrapText="1"/>
    </xf>
    <xf numFmtId="0" fontId="15" fillId="1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10" borderId="0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 wrapText="1"/>
    </xf>
    <xf numFmtId="0" fontId="26" fillId="6" borderId="15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8"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6B7BA"/>
      <rgbColor rgb="0098002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66"/>
      <color rgb="FFFFCC66"/>
      <color rgb="FF66CC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0"/>
  <sheetViews>
    <sheetView topLeftCell="A88" zoomScale="80" zoomScaleNormal="80" workbookViewId="0">
      <selection activeCell="G61" sqref="G61"/>
    </sheetView>
  </sheetViews>
  <sheetFormatPr defaultColWidth="9.1796875" defaultRowHeight="13.5"/>
  <cols>
    <col min="1" max="2" width="9.1796875" style="14"/>
    <col min="3" max="3" width="6.54296875" style="14" customWidth="1"/>
    <col min="4" max="4" width="13.453125" style="14" customWidth="1"/>
    <col min="5" max="5" width="17.7265625" style="14" customWidth="1"/>
    <col min="6" max="6" width="52.453125" style="14" customWidth="1"/>
    <col min="7" max="7" width="49.453125" style="16" customWidth="1"/>
    <col min="8" max="8" width="46.54296875" style="15" customWidth="1"/>
    <col min="9" max="16384" width="9.1796875" style="15"/>
  </cols>
  <sheetData>
    <row r="1" spans="1:7" ht="25" customHeight="1">
      <c r="A1" s="13" t="s">
        <v>50</v>
      </c>
      <c r="G1" s="15"/>
    </row>
    <row r="2" spans="1:7" ht="25" customHeight="1"/>
    <row r="3" spans="1:7" s="20" customFormat="1" ht="2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4</v>
      </c>
      <c r="F3" s="17" t="s">
        <v>5</v>
      </c>
      <c r="G3" s="19" t="s">
        <v>5</v>
      </c>
    </row>
    <row r="4" spans="1:7" ht="25" customHeight="1">
      <c r="A4" s="14">
        <v>1</v>
      </c>
      <c r="B4" s="21">
        <v>43829</v>
      </c>
      <c r="C4" s="22">
        <f>B4</f>
        <v>43829</v>
      </c>
      <c r="D4" s="23" t="s">
        <v>6</v>
      </c>
      <c r="F4" s="24" t="s">
        <v>7</v>
      </c>
      <c r="G4" s="77"/>
    </row>
    <row r="5" spans="1:7" ht="25" customHeight="1">
      <c r="A5" s="14">
        <f>A4+1</f>
        <v>2</v>
      </c>
      <c r="B5" s="21">
        <f>IF(MOD(A4,5),B4+1,B4+3)</f>
        <v>43830</v>
      </c>
      <c r="C5" s="22">
        <f>B5</f>
        <v>43830</v>
      </c>
      <c r="D5" s="23" t="s">
        <v>6</v>
      </c>
      <c r="F5" s="24" t="s">
        <v>7</v>
      </c>
      <c r="G5" s="77"/>
    </row>
    <row r="6" spans="1:7" ht="25" customHeight="1">
      <c r="A6" s="14">
        <f t="shared" ref="A6:A69" si="0">A5+1</f>
        <v>3</v>
      </c>
      <c r="B6" s="21">
        <f>IF(MOD(A5,5),B5+1,B5+3)</f>
        <v>43831</v>
      </c>
      <c r="C6" s="22">
        <f>B6</f>
        <v>43831</v>
      </c>
      <c r="D6" s="23" t="s">
        <v>6</v>
      </c>
      <c r="F6" s="24" t="s">
        <v>7</v>
      </c>
      <c r="G6" s="77"/>
    </row>
    <row r="7" spans="1:7" ht="25" customHeight="1">
      <c r="A7" s="14">
        <f t="shared" si="0"/>
        <v>4</v>
      </c>
      <c r="B7" s="21">
        <f>IF(MOD(A6,5),B6+1,B6+3)</f>
        <v>43832</v>
      </c>
      <c r="C7" s="22">
        <f t="shared" ref="C7:C70" si="1">B7</f>
        <v>43832</v>
      </c>
      <c r="D7" s="23" t="s">
        <v>6</v>
      </c>
      <c r="E7" s="26" t="s">
        <v>8</v>
      </c>
      <c r="F7" s="24" t="s">
        <v>7</v>
      </c>
    </row>
    <row r="8" spans="1:7" ht="25" customHeight="1">
      <c r="A8" s="14">
        <f t="shared" si="0"/>
        <v>5</v>
      </c>
      <c r="B8" s="21">
        <f>IF(MOD(A7,5),B7+1,B7+3)</f>
        <v>43833</v>
      </c>
      <c r="C8" s="22">
        <f t="shared" si="1"/>
        <v>43833</v>
      </c>
      <c r="D8" s="23" t="s">
        <v>6</v>
      </c>
      <c r="E8" s="26" t="s">
        <v>8</v>
      </c>
      <c r="F8" s="24" t="s">
        <v>7</v>
      </c>
    </row>
    <row r="9" spans="1:7" ht="25" customHeight="1">
      <c r="A9" s="14">
        <f t="shared" si="0"/>
        <v>6</v>
      </c>
      <c r="B9" s="21">
        <f>IF(MOD(A8,5),B8+1,B8+3)</f>
        <v>43836</v>
      </c>
      <c r="C9" s="22">
        <f t="shared" si="1"/>
        <v>43836</v>
      </c>
      <c r="D9" s="23">
        <v>1</v>
      </c>
      <c r="E9" s="26" t="s">
        <v>9</v>
      </c>
      <c r="F9" s="16" t="s">
        <v>51</v>
      </c>
      <c r="G9" s="78"/>
    </row>
    <row r="10" spans="1:7" ht="25" customHeight="1">
      <c r="A10" s="14">
        <f t="shared" si="0"/>
        <v>7</v>
      </c>
      <c r="B10" s="21">
        <f t="shared" ref="B10:B73" si="2">IF(MOD(A9,5),B9+1,B9+3)</f>
        <v>43837</v>
      </c>
      <c r="C10" s="22">
        <f t="shared" si="1"/>
        <v>43837</v>
      </c>
      <c r="D10" s="23">
        <f t="shared" ref="D10:D68" si="3">D9+1</f>
        <v>2</v>
      </c>
      <c r="F10" s="16" t="s">
        <v>77</v>
      </c>
      <c r="G10" s="79"/>
    </row>
    <row r="11" spans="1:7" ht="25" customHeight="1">
      <c r="A11" s="14">
        <f t="shared" si="0"/>
        <v>8</v>
      </c>
      <c r="B11" s="21">
        <f t="shared" si="2"/>
        <v>43838</v>
      </c>
      <c r="C11" s="22">
        <f t="shared" si="1"/>
        <v>43838</v>
      </c>
      <c r="D11" s="23">
        <f t="shared" si="3"/>
        <v>3</v>
      </c>
      <c r="E11" s="26"/>
      <c r="F11" s="16" t="s">
        <v>78</v>
      </c>
      <c r="G11" s="80"/>
    </row>
    <row r="12" spans="1:7" ht="25" customHeight="1">
      <c r="A12" s="14">
        <f t="shared" si="0"/>
        <v>9</v>
      </c>
      <c r="B12" s="21">
        <f t="shared" si="2"/>
        <v>43839</v>
      </c>
      <c r="C12" s="22">
        <f t="shared" si="1"/>
        <v>43839</v>
      </c>
      <c r="D12" s="23">
        <f t="shared" si="3"/>
        <v>4</v>
      </c>
      <c r="E12" s="26"/>
      <c r="F12" s="16" t="s">
        <v>79</v>
      </c>
      <c r="G12" s="78"/>
    </row>
    <row r="13" spans="1:7" ht="25" customHeight="1">
      <c r="A13" s="14">
        <f t="shared" si="0"/>
        <v>10</v>
      </c>
      <c r="B13" s="21">
        <f t="shared" si="2"/>
        <v>43840</v>
      </c>
      <c r="C13" s="22">
        <f t="shared" si="1"/>
        <v>43840</v>
      </c>
      <c r="D13" s="23">
        <f t="shared" si="3"/>
        <v>5</v>
      </c>
      <c r="E13" s="26"/>
      <c r="F13" s="16" t="s">
        <v>80</v>
      </c>
      <c r="G13" s="80"/>
    </row>
    <row r="14" spans="1:7" ht="25" customHeight="1">
      <c r="A14" s="14">
        <f t="shared" si="0"/>
        <v>11</v>
      </c>
      <c r="B14" s="21">
        <f t="shared" si="2"/>
        <v>43843</v>
      </c>
      <c r="C14" s="22">
        <f t="shared" si="1"/>
        <v>43843</v>
      </c>
      <c r="D14" s="23">
        <f t="shared" si="3"/>
        <v>6</v>
      </c>
      <c r="F14" s="25" t="s">
        <v>81</v>
      </c>
      <c r="G14" s="79"/>
    </row>
    <row r="15" spans="1:7" ht="25" customHeight="1">
      <c r="A15" s="14">
        <f t="shared" si="0"/>
        <v>12</v>
      </c>
      <c r="B15" s="21">
        <f t="shared" si="2"/>
        <v>43844</v>
      </c>
      <c r="C15" s="22">
        <f t="shared" si="1"/>
        <v>43844</v>
      </c>
      <c r="D15" s="23">
        <f t="shared" si="3"/>
        <v>7</v>
      </c>
      <c r="E15" s="26"/>
      <c r="F15" s="16" t="s">
        <v>82</v>
      </c>
      <c r="G15" s="80"/>
    </row>
    <row r="16" spans="1:7" ht="25" customHeight="1">
      <c r="A16" s="14">
        <f t="shared" si="0"/>
        <v>13</v>
      </c>
      <c r="B16" s="21">
        <f t="shared" si="2"/>
        <v>43845</v>
      </c>
      <c r="C16" s="22">
        <f t="shared" si="1"/>
        <v>43845</v>
      </c>
      <c r="D16" s="23">
        <f t="shared" si="3"/>
        <v>8</v>
      </c>
      <c r="E16" s="26"/>
      <c r="F16" s="16" t="s">
        <v>83</v>
      </c>
      <c r="G16" s="79"/>
    </row>
    <row r="17" spans="1:8" ht="25" customHeight="1">
      <c r="A17" s="14">
        <f t="shared" si="0"/>
        <v>14</v>
      </c>
      <c r="B17" s="21">
        <f t="shared" si="2"/>
        <v>43846</v>
      </c>
      <c r="C17" s="22">
        <f t="shared" si="1"/>
        <v>43846</v>
      </c>
      <c r="D17" s="23">
        <f t="shared" si="3"/>
        <v>9</v>
      </c>
      <c r="E17" s="26"/>
      <c r="F17" s="91" t="s">
        <v>10</v>
      </c>
      <c r="G17" s="92"/>
    </row>
    <row r="18" spans="1:8" ht="25" customHeight="1">
      <c r="A18" s="14">
        <f t="shared" si="0"/>
        <v>15</v>
      </c>
      <c r="B18" s="21">
        <f t="shared" si="2"/>
        <v>43847</v>
      </c>
      <c r="C18" s="22">
        <f t="shared" si="1"/>
        <v>43847</v>
      </c>
      <c r="D18" s="23">
        <f t="shared" si="3"/>
        <v>10</v>
      </c>
      <c r="F18" s="42" t="s">
        <v>84</v>
      </c>
      <c r="G18" s="80"/>
    </row>
    <row r="19" spans="1:8" ht="25" customHeight="1">
      <c r="A19" s="14">
        <f t="shared" si="0"/>
        <v>16</v>
      </c>
      <c r="B19" s="21">
        <f t="shared" si="2"/>
        <v>43850</v>
      </c>
      <c r="C19" s="22">
        <f t="shared" si="1"/>
        <v>43850</v>
      </c>
      <c r="D19" s="23" t="s">
        <v>6</v>
      </c>
      <c r="E19" s="26" t="s">
        <v>11</v>
      </c>
      <c r="F19" s="27" t="s">
        <v>7</v>
      </c>
      <c r="G19" s="79"/>
    </row>
    <row r="20" spans="1:8" ht="25" customHeight="1">
      <c r="A20" s="14">
        <f t="shared" si="0"/>
        <v>17</v>
      </c>
      <c r="B20" s="21">
        <f t="shared" si="2"/>
        <v>43851</v>
      </c>
      <c r="C20" s="22">
        <f t="shared" si="1"/>
        <v>43851</v>
      </c>
      <c r="D20" s="23">
        <f>D18+1</f>
        <v>11</v>
      </c>
      <c r="E20" s="26"/>
      <c r="F20" s="45" t="s">
        <v>85</v>
      </c>
      <c r="G20" s="78"/>
    </row>
    <row r="21" spans="1:8" ht="25" customHeight="1">
      <c r="A21" s="14">
        <f t="shared" si="0"/>
        <v>18</v>
      </c>
      <c r="B21" s="21">
        <f t="shared" si="2"/>
        <v>43852</v>
      </c>
      <c r="C21" s="22">
        <f t="shared" si="1"/>
        <v>43852</v>
      </c>
      <c r="D21" s="23">
        <f t="shared" si="3"/>
        <v>12</v>
      </c>
      <c r="E21" s="26"/>
      <c r="F21" s="44" t="s">
        <v>86</v>
      </c>
      <c r="G21" s="77"/>
    </row>
    <row r="22" spans="1:8" ht="25" customHeight="1">
      <c r="A22" s="14">
        <f t="shared" si="0"/>
        <v>19</v>
      </c>
      <c r="B22" s="21">
        <f t="shared" si="2"/>
        <v>43853</v>
      </c>
      <c r="C22" s="22">
        <f t="shared" si="1"/>
        <v>43853</v>
      </c>
      <c r="D22" s="23">
        <f t="shared" si="3"/>
        <v>13</v>
      </c>
      <c r="E22" s="26" t="s">
        <v>12</v>
      </c>
      <c r="F22" s="14" t="s">
        <v>87</v>
      </c>
      <c r="G22" s="79"/>
    </row>
    <row r="23" spans="1:8" ht="25" customHeight="1">
      <c r="A23" s="14">
        <f t="shared" si="0"/>
        <v>20</v>
      </c>
      <c r="B23" s="21">
        <f t="shared" si="2"/>
        <v>43854</v>
      </c>
      <c r="C23" s="22">
        <f t="shared" si="1"/>
        <v>43854</v>
      </c>
      <c r="D23" s="23">
        <f t="shared" si="3"/>
        <v>14</v>
      </c>
      <c r="E23" s="26" t="s">
        <v>13</v>
      </c>
      <c r="F23" s="44" t="s">
        <v>95</v>
      </c>
      <c r="G23" s="79"/>
    </row>
    <row r="24" spans="1:8" ht="25" customHeight="1">
      <c r="A24" s="14">
        <f t="shared" si="0"/>
        <v>21</v>
      </c>
      <c r="B24" s="21">
        <f t="shared" si="2"/>
        <v>43857</v>
      </c>
      <c r="C24" s="22">
        <f t="shared" si="1"/>
        <v>43857</v>
      </c>
      <c r="D24" s="23">
        <f t="shared" si="3"/>
        <v>15</v>
      </c>
      <c r="F24" s="44" t="s">
        <v>88</v>
      </c>
      <c r="G24" s="80"/>
    </row>
    <row r="25" spans="1:8" ht="25" customHeight="1">
      <c r="A25" s="14">
        <f t="shared" si="0"/>
        <v>22</v>
      </c>
      <c r="B25" s="21">
        <f t="shared" si="2"/>
        <v>43858</v>
      </c>
      <c r="C25" s="22">
        <f t="shared" si="1"/>
        <v>43858</v>
      </c>
      <c r="D25" s="23">
        <f t="shared" si="3"/>
        <v>16</v>
      </c>
      <c r="F25" s="14" t="s">
        <v>89</v>
      </c>
      <c r="G25" s="80"/>
    </row>
    <row r="26" spans="1:8" ht="25" customHeight="1">
      <c r="A26" s="14">
        <f t="shared" si="0"/>
        <v>23</v>
      </c>
      <c r="B26" s="21">
        <f t="shared" si="2"/>
        <v>43859</v>
      </c>
      <c r="C26" s="22">
        <f t="shared" si="1"/>
        <v>43859</v>
      </c>
      <c r="D26" s="23">
        <f t="shared" si="3"/>
        <v>17</v>
      </c>
      <c r="E26" s="26"/>
      <c r="F26" s="42" t="s">
        <v>90</v>
      </c>
      <c r="G26" s="80"/>
    </row>
    <row r="27" spans="1:8" ht="25" customHeight="1">
      <c r="A27" s="14">
        <f t="shared" si="0"/>
        <v>24</v>
      </c>
      <c r="B27" s="21">
        <f t="shared" si="2"/>
        <v>43860</v>
      </c>
      <c r="C27" s="22">
        <f t="shared" si="1"/>
        <v>43860</v>
      </c>
      <c r="D27" s="23">
        <f t="shared" si="3"/>
        <v>18</v>
      </c>
      <c r="F27" s="14" t="s">
        <v>91</v>
      </c>
      <c r="G27" s="81"/>
    </row>
    <row r="28" spans="1:8" ht="25" customHeight="1">
      <c r="A28" s="14">
        <f t="shared" si="0"/>
        <v>25</v>
      </c>
      <c r="B28" s="21">
        <f t="shared" si="2"/>
        <v>43861</v>
      </c>
      <c r="C28" s="22">
        <f t="shared" si="1"/>
        <v>43861</v>
      </c>
      <c r="D28" s="23">
        <f t="shared" si="3"/>
        <v>19</v>
      </c>
      <c r="E28" s="26"/>
      <c r="F28" s="16" t="s">
        <v>52</v>
      </c>
      <c r="G28" s="92"/>
    </row>
    <row r="29" spans="1:8" ht="25" customHeight="1">
      <c r="A29" s="14">
        <f t="shared" si="0"/>
        <v>26</v>
      </c>
      <c r="B29" s="21">
        <f t="shared" si="2"/>
        <v>43864</v>
      </c>
      <c r="C29" s="22">
        <f t="shared" si="1"/>
        <v>43864</v>
      </c>
      <c r="D29" s="23">
        <f t="shared" si="3"/>
        <v>20</v>
      </c>
      <c r="E29" s="26"/>
      <c r="F29" s="48" t="s">
        <v>14</v>
      </c>
      <c r="G29" s="80"/>
    </row>
    <row r="30" spans="1:8" ht="25" customHeight="1">
      <c r="A30" s="14">
        <f t="shared" si="0"/>
        <v>27</v>
      </c>
      <c r="B30" s="21">
        <f t="shared" si="2"/>
        <v>43865</v>
      </c>
      <c r="C30" s="22">
        <f t="shared" si="1"/>
        <v>43865</v>
      </c>
      <c r="D30" s="23">
        <f t="shared" si="3"/>
        <v>21</v>
      </c>
      <c r="E30" s="26"/>
      <c r="F30" s="42" t="s">
        <v>64</v>
      </c>
      <c r="G30" s="80"/>
      <c r="H30" s="42"/>
    </row>
    <row r="31" spans="1:8" ht="25" customHeight="1">
      <c r="A31" s="14">
        <f t="shared" si="0"/>
        <v>28</v>
      </c>
      <c r="B31" s="21">
        <f t="shared" si="2"/>
        <v>43866</v>
      </c>
      <c r="C31" s="22">
        <f t="shared" si="1"/>
        <v>43866</v>
      </c>
      <c r="D31" s="23">
        <f t="shared" si="3"/>
        <v>22</v>
      </c>
      <c r="E31" s="26"/>
      <c r="F31" s="42" t="s">
        <v>15</v>
      </c>
      <c r="G31" s="80"/>
      <c r="H31" s="25"/>
    </row>
    <row r="32" spans="1:8" ht="25" customHeight="1">
      <c r="A32" s="14">
        <f t="shared" si="0"/>
        <v>29</v>
      </c>
      <c r="B32" s="21">
        <f t="shared" si="2"/>
        <v>43867</v>
      </c>
      <c r="C32" s="22">
        <f t="shared" si="1"/>
        <v>43867</v>
      </c>
      <c r="D32" s="23">
        <f t="shared" si="3"/>
        <v>23</v>
      </c>
      <c r="E32" s="26"/>
      <c r="F32" s="44" t="s">
        <v>53</v>
      </c>
      <c r="G32" s="79"/>
      <c r="H32" s="16"/>
    </row>
    <row r="33" spans="1:8" ht="25" customHeight="1">
      <c r="A33" s="14">
        <f t="shared" si="0"/>
        <v>30</v>
      </c>
      <c r="B33" s="21">
        <f t="shared" si="2"/>
        <v>43868</v>
      </c>
      <c r="C33" s="22">
        <f t="shared" si="1"/>
        <v>43868</v>
      </c>
      <c r="D33" s="23">
        <f t="shared" si="3"/>
        <v>24</v>
      </c>
      <c r="F33" s="14" t="s">
        <v>92</v>
      </c>
      <c r="G33" s="78"/>
      <c r="H33" s="16"/>
    </row>
    <row r="34" spans="1:8" ht="25" customHeight="1">
      <c r="A34" s="14">
        <f t="shared" si="0"/>
        <v>31</v>
      </c>
      <c r="B34" s="21">
        <f t="shared" si="2"/>
        <v>43871</v>
      </c>
      <c r="C34" s="22">
        <f t="shared" si="1"/>
        <v>43871</v>
      </c>
      <c r="D34" s="23">
        <f t="shared" si="3"/>
        <v>25</v>
      </c>
      <c r="F34" s="44" t="s">
        <v>96</v>
      </c>
      <c r="G34" s="79"/>
      <c r="H34" s="14"/>
    </row>
    <row r="35" spans="1:8" ht="25" customHeight="1">
      <c r="A35" s="14">
        <f t="shared" si="0"/>
        <v>32</v>
      </c>
      <c r="B35" s="21">
        <f t="shared" si="2"/>
        <v>43872</v>
      </c>
      <c r="C35" s="22">
        <f t="shared" si="1"/>
        <v>43872</v>
      </c>
      <c r="D35" s="23">
        <f t="shared" si="3"/>
        <v>26</v>
      </c>
      <c r="F35" s="45" t="s">
        <v>54</v>
      </c>
      <c r="G35" s="79"/>
      <c r="H35" s="14"/>
    </row>
    <row r="36" spans="1:8" ht="25" customHeight="1">
      <c r="A36" s="14">
        <f t="shared" si="0"/>
        <v>33</v>
      </c>
      <c r="B36" s="21">
        <f t="shared" si="2"/>
        <v>43873</v>
      </c>
      <c r="C36" s="22">
        <f t="shared" si="1"/>
        <v>43873</v>
      </c>
      <c r="D36" s="23">
        <f t="shared" si="3"/>
        <v>27</v>
      </c>
      <c r="F36" s="42" t="s">
        <v>93</v>
      </c>
      <c r="G36" s="80"/>
      <c r="H36" s="30"/>
    </row>
    <row r="37" spans="1:8" ht="25" customHeight="1">
      <c r="A37" s="14">
        <f t="shared" si="0"/>
        <v>34</v>
      </c>
      <c r="B37" s="21">
        <f t="shared" si="2"/>
        <v>43874</v>
      </c>
      <c r="C37" s="22">
        <f t="shared" si="1"/>
        <v>43874</v>
      </c>
      <c r="D37" s="23">
        <f t="shared" si="3"/>
        <v>28</v>
      </c>
      <c r="F37" s="14" t="s">
        <v>94</v>
      </c>
      <c r="G37" s="85"/>
      <c r="H37" s="25"/>
    </row>
    <row r="38" spans="1:8" ht="25" customHeight="1">
      <c r="A38" s="14">
        <f t="shared" si="0"/>
        <v>35</v>
      </c>
      <c r="B38" s="21">
        <f t="shared" si="2"/>
        <v>43875</v>
      </c>
      <c r="C38" s="22">
        <f t="shared" si="1"/>
        <v>43875</v>
      </c>
      <c r="D38" s="23">
        <f t="shared" si="3"/>
        <v>29</v>
      </c>
      <c r="E38" s="15"/>
      <c r="F38" s="90" t="s">
        <v>18</v>
      </c>
      <c r="H38" s="25"/>
    </row>
    <row r="39" spans="1:8" ht="25" customHeight="1">
      <c r="A39" s="14">
        <f t="shared" si="0"/>
        <v>36</v>
      </c>
      <c r="B39" s="21">
        <f t="shared" si="2"/>
        <v>43878</v>
      </c>
      <c r="C39" s="22">
        <f t="shared" si="1"/>
        <v>43878</v>
      </c>
      <c r="D39" s="23" t="s">
        <v>6</v>
      </c>
      <c r="E39" s="31" t="s">
        <v>17</v>
      </c>
      <c r="F39" s="27" t="s">
        <v>7</v>
      </c>
      <c r="H39" s="14"/>
    </row>
    <row r="40" spans="1:8" ht="25" customHeight="1">
      <c r="A40" s="14">
        <f t="shared" si="0"/>
        <v>37</v>
      </c>
      <c r="B40" s="21">
        <f t="shared" si="2"/>
        <v>43879</v>
      </c>
      <c r="C40" s="22">
        <f t="shared" si="1"/>
        <v>43879</v>
      </c>
      <c r="D40" s="23" t="s">
        <v>6</v>
      </c>
      <c r="E40" s="31" t="s">
        <v>17</v>
      </c>
      <c r="F40" s="27" t="s">
        <v>7</v>
      </c>
      <c r="H40" s="29"/>
    </row>
    <row r="41" spans="1:8" ht="25" customHeight="1">
      <c r="A41" s="14">
        <f t="shared" si="0"/>
        <v>38</v>
      </c>
      <c r="B41" s="21">
        <f t="shared" si="2"/>
        <v>43880</v>
      </c>
      <c r="C41" s="22">
        <f t="shared" si="1"/>
        <v>43880</v>
      </c>
      <c r="D41" s="23" t="s">
        <v>6</v>
      </c>
      <c r="E41" s="31" t="s">
        <v>17</v>
      </c>
      <c r="F41" s="27" t="s">
        <v>7</v>
      </c>
      <c r="H41" s="25"/>
    </row>
    <row r="42" spans="1:8" ht="25" customHeight="1">
      <c r="A42" s="14">
        <f t="shared" si="0"/>
        <v>39</v>
      </c>
      <c r="B42" s="21">
        <f t="shared" si="2"/>
        <v>43881</v>
      </c>
      <c r="C42" s="22">
        <f t="shared" si="1"/>
        <v>43881</v>
      </c>
      <c r="D42" s="23" t="s">
        <v>6</v>
      </c>
      <c r="E42" s="31" t="s">
        <v>17</v>
      </c>
      <c r="F42" s="27" t="s">
        <v>7</v>
      </c>
      <c r="H42" s="25"/>
    </row>
    <row r="43" spans="1:8" ht="25" customHeight="1">
      <c r="A43" s="14">
        <f t="shared" si="0"/>
        <v>40</v>
      </c>
      <c r="B43" s="21">
        <f t="shared" si="2"/>
        <v>43882</v>
      </c>
      <c r="C43" s="22">
        <f t="shared" si="1"/>
        <v>43882</v>
      </c>
      <c r="D43" s="23" t="s">
        <v>6</v>
      </c>
      <c r="E43" s="31" t="s">
        <v>17</v>
      </c>
      <c r="F43" s="27" t="s">
        <v>7</v>
      </c>
      <c r="H43" s="30"/>
    </row>
    <row r="44" spans="1:8" ht="25" customHeight="1">
      <c r="A44" s="14">
        <f t="shared" si="0"/>
        <v>41</v>
      </c>
      <c r="B44" s="21">
        <f t="shared" si="2"/>
        <v>43885</v>
      </c>
      <c r="C44" s="22">
        <f t="shared" si="1"/>
        <v>43885</v>
      </c>
      <c r="D44" s="23">
        <f>D38+1</f>
        <v>30</v>
      </c>
      <c r="E44" s="31"/>
      <c r="F44" s="14" t="s">
        <v>73</v>
      </c>
      <c r="H44" s="25"/>
    </row>
    <row r="45" spans="1:8" ht="25" customHeight="1">
      <c r="A45" s="14">
        <f t="shared" si="0"/>
        <v>42</v>
      </c>
      <c r="B45" s="21">
        <f t="shared" si="2"/>
        <v>43886</v>
      </c>
      <c r="C45" s="22">
        <f t="shared" si="1"/>
        <v>43886</v>
      </c>
      <c r="D45" s="23">
        <f t="shared" si="3"/>
        <v>31</v>
      </c>
      <c r="E45" s="31"/>
      <c r="F45" s="14" t="s">
        <v>55</v>
      </c>
      <c r="G45" s="80"/>
      <c r="H45" s="25"/>
    </row>
    <row r="46" spans="1:8" ht="25" customHeight="1">
      <c r="A46" s="14">
        <f t="shared" si="0"/>
        <v>43</v>
      </c>
      <c r="B46" s="21">
        <f t="shared" si="2"/>
        <v>43887</v>
      </c>
      <c r="C46" s="22">
        <f t="shared" si="1"/>
        <v>43887</v>
      </c>
      <c r="D46" s="23">
        <f t="shared" si="3"/>
        <v>32</v>
      </c>
      <c r="E46" s="31"/>
      <c r="F46" s="14" t="s">
        <v>56</v>
      </c>
      <c r="G46" s="80"/>
      <c r="H46" s="25"/>
    </row>
    <row r="47" spans="1:8" ht="25" customHeight="1">
      <c r="A47" s="14">
        <f t="shared" si="0"/>
        <v>44</v>
      </c>
      <c r="B47" s="21">
        <f t="shared" si="2"/>
        <v>43888</v>
      </c>
      <c r="C47" s="22">
        <f t="shared" si="1"/>
        <v>43888</v>
      </c>
      <c r="D47" s="23">
        <f t="shared" si="3"/>
        <v>33</v>
      </c>
      <c r="E47" s="31"/>
      <c r="F47" s="14" t="s">
        <v>97</v>
      </c>
      <c r="G47" s="80"/>
      <c r="H47" s="42"/>
    </row>
    <row r="48" spans="1:8" ht="25" customHeight="1">
      <c r="A48" s="14">
        <f t="shared" si="0"/>
        <v>45</v>
      </c>
      <c r="B48" s="21">
        <f t="shared" si="2"/>
        <v>43889</v>
      </c>
      <c r="C48" s="22">
        <f t="shared" si="1"/>
        <v>43889</v>
      </c>
      <c r="D48" s="23">
        <f t="shared" si="3"/>
        <v>34</v>
      </c>
      <c r="E48" s="32"/>
      <c r="F48" s="87" t="s">
        <v>57</v>
      </c>
      <c r="G48" s="78"/>
      <c r="H48" s="42"/>
    </row>
    <row r="49" spans="1:8" ht="25" customHeight="1">
      <c r="A49" s="14">
        <f t="shared" si="0"/>
        <v>46</v>
      </c>
      <c r="B49" s="21">
        <f t="shared" si="2"/>
        <v>43892</v>
      </c>
      <c r="C49" s="22">
        <f t="shared" si="1"/>
        <v>43892</v>
      </c>
      <c r="D49" s="23">
        <f t="shared" si="3"/>
        <v>35</v>
      </c>
      <c r="E49" s="31"/>
      <c r="F49" s="14" t="s">
        <v>58</v>
      </c>
      <c r="G49" s="80"/>
      <c r="H49" s="45"/>
    </row>
    <row r="50" spans="1:8" ht="25" customHeight="1">
      <c r="A50" s="14">
        <f t="shared" si="0"/>
        <v>47</v>
      </c>
      <c r="B50" s="21">
        <f t="shared" si="2"/>
        <v>43893</v>
      </c>
      <c r="C50" s="22">
        <f t="shared" si="1"/>
        <v>43893</v>
      </c>
      <c r="D50" s="23">
        <f t="shared" si="3"/>
        <v>36</v>
      </c>
      <c r="E50" s="31"/>
      <c r="F50" s="90" t="s">
        <v>20</v>
      </c>
      <c r="G50" s="82"/>
      <c r="H50" s="42"/>
    </row>
    <row r="51" spans="1:8" ht="25" customHeight="1">
      <c r="A51" s="14">
        <f t="shared" si="0"/>
        <v>48</v>
      </c>
      <c r="B51" s="21">
        <f t="shared" si="2"/>
        <v>43894</v>
      </c>
      <c r="C51" s="22">
        <f t="shared" si="1"/>
        <v>43894</v>
      </c>
      <c r="D51" s="23">
        <f t="shared" si="3"/>
        <v>37</v>
      </c>
      <c r="E51" s="31"/>
      <c r="F51" s="14" t="s">
        <v>76</v>
      </c>
      <c r="G51" s="93"/>
      <c r="H51" s="42"/>
    </row>
    <row r="52" spans="1:8" ht="25" customHeight="1">
      <c r="A52" s="14">
        <f t="shared" si="0"/>
        <v>49</v>
      </c>
      <c r="B52" s="21">
        <f t="shared" si="2"/>
        <v>43895</v>
      </c>
      <c r="C52" s="22">
        <f t="shared" si="1"/>
        <v>43895</v>
      </c>
      <c r="D52" s="23">
        <f t="shared" si="3"/>
        <v>38</v>
      </c>
      <c r="E52" s="31"/>
      <c r="F52" s="14" t="s">
        <v>75</v>
      </c>
      <c r="G52" s="80"/>
      <c r="H52" s="42"/>
    </row>
    <row r="53" spans="1:8" ht="25" customHeight="1">
      <c r="A53" s="14">
        <f t="shared" si="0"/>
        <v>50</v>
      </c>
      <c r="B53" s="21">
        <f t="shared" si="2"/>
        <v>43896</v>
      </c>
      <c r="C53" s="22">
        <f t="shared" si="1"/>
        <v>43896</v>
      </c>
      <c r="D53" s="23">
        <f t="shared" si="3"/>
        <v>39</v>
      </c>
      <c r="E53" s="31"/>
      <c r="F53" s="14" t="s">
        <v>59</v>
      </c>
      <c r="G53" s="80"/>
      <c r="H53" s="45"/>
    </row>
    <row r="54" spans="1:8" ht="25" customHeight="1">
      <c r="A54" s="14">
        <f t="shared" si="0"/>
        <v>51</v>
      </c>
      <c r="B54" s="21">
        <f t="shared" si="2"/>
        <v>43899</v>
      </c>
      <c r="C54" s="22">
        <f t="shared" si="1"/>
        <v>43899</v>
      </c>
      <c r="D54" s="23">
        <f t="shared" si="3"/>
        <v>40</v>
      </c>
      <c r="E54" s="31"/>
      <c r="F54" s="44" t="s">
        <v>98</v>
      </c>
      <c r="G54" s="80"/>
      <c r="H54" s="44"/>
    </row>
    <row r="55" spans="1:8" ht="25" customHeight="1">
      <c r="A55" s="14">
        <f t="shared" si="0"/>
        <v>52</v>
      </c>
      <c r="B55" s="21">
        <f t="shared" si="2"/>
        <v>43900</v>
      </c>
      <c r="C55" s="22">
        <f t="shared" si="1"/>
        <v>43900</v>
      </c>
      <c r="D55" s="23">
        <f t="shared" si="3"/>
        <v>41</v>
      </c>
      <c r="E55" s="31"/>
      <c r="F55" s="42" t="s">
        <v>60</v>
      </c>
      <c r="G55" s="79"/>
      <c r="H55" s="42"/>
    </row>
    <row r="56" spans="1:8" ht="25" customHeight="1">
      <c r="A56" s="14">
        <f t="shared" si="0"/>
        <v>53</v>
      </c>
      <c r="B56" s="21">
        <f t="shared" si="2"/>
        <v>43901</v>
      </c>
      <c r="C56" s="22">
        <f t="shared" si="1"/>
        <v>43901</v>
      </c>
      <c r="D56" s="23">
        <f t="shared" si="3"/>
        <v>42</v>
      </c>
      <c r="E56" s="31" t="s">
        <v>19</v>
      </c>
      <c r="F56" s="42" t="s">
        <v>61</v>
      </c>
      <c r="G56" s="80"/>
      <c r="H56" s="14"/>
    </row>
    <row r="57" spans="1:8" ht="25" customHeight="1">
      <c r="A57" s="14">
        <f t="shared" si="0"/>
        <v>54</v>
      </c>
      <c r="B57" s="21">
        <f t="shared" si="2"/>
        <v>43902</v>
      </c>
      <c r="C57" s="22">
        <f t="shared" si="1"/>
        <v>43902</v>
      </c>
      <c r="D57" s="23">
        <f t="shared" si="3"/>
        <v>43</v>
      </c>
      <c r="F57" s="14" t="s">
        <v>120</v>
      </c>
      <c r="G57" s="80"/>
      <c r="H57" s="42"/>
    </row>
    <row r="58" spans="1:8" ht="25" customHeight="1">
      <c r="A58" s="14">
        <f t="shared" si="0"/>
        <v>55</v>
      </c>
      <c r="B58" s="21">
        <f t="shared" si="2"/>
        <v>43903</v>
      </c>
      <c r="C58" s="22">
        <f t="shared" si="1"/>
        <v>43903</v>
      </c>
      <c r="D58" s="23">
        <f t="shared" si="3"/>
        <v>44</v>
      </c>
      <c r="E58" s="31"/>
      <c r="F58" s="89" t="s">
        <v>116</v>
      </c>
      <c r="G58" s="80"/>
      <c r="H58" s="42"/>
    </row>
    <row r="59" spans="1:8" ht="25" customHeight="1">
      <c r="A59" s="14">
        <f t="shared" si="0"/>
        <v>56</v>
      </c>
      <c r="B59" s="21">
        <f t="shared" si="2"/>
        <v>43906</v>
      </c>
      <c r="C59" s="22">
        <f t="shared" si="1"/>
        <v>43906</v>
      </c>
      <c r="D59" s="23">
        <f t="shared" si="3"/>
        <v>45</v>
      </c>
      <c r="E59" s="31"/>
      <c r="F59" s="14" t="s">
        <v>117</v>
      </c>
      <c r="G59" s="78"/>
      <c r="H59" s="45"/>
    </row>
    <row r="60" spans="1:8" ht="25" customHeight="1">
      <c r="A60" s="14">
        <f t="shared" si="0"/>
        <v>57</v>
      </c>
      <c r="B60" s="21">
        <f t="shared" si="2"/>
        <v>43907</v>
      </c>
      <c r="C60" s="22">
        <f t="shared" si="1"/>
        <v>43907</v>
      </c>
      <c r="D60" s="23">
        <f t="shared" si="3"/>
        <v>46</v>
      </c>
      <c r="E60" s="31"/>
      <c r="F60" s="90" t="s">
        <v>22</v>
      </c>
      <c r="G60" s="93"/>
      <c r="H60" s="44"/>
    </row>
    <row r="61" spans="1:8" ht="25" customHeight="1">
      <c r="A61" s="14">
        <f t="shared" si="0"/>
        <v>58</v>
      </c>
      <c r="B61" s="21">
        <f t="shared" si="2"/>
        <v>43908</v>
      </c>
      <c r="C61" s="22">
        <f t="shared" si="1"/>
        <v>43908</v>
      </c>
      <c r="D61" s="23">
        <f t="shared" si="3"/>
        <v>47</v>
      </c>
      <c r="E61" s="31"/>
      <c r="F61" s="42" t="s">
        <v>68</v>
      </c>
      <c r="G61" s="80"/>
    </row>
    <row r="62" spans="1:8" ht="25" customHeight="1">
      <c r="A62" s="14">
        <f t="shared" si="0"/>
        <v>59</v>
      </c>
      <c r="B62" s="21">
        <f t="shared" si="2"/>
        <v>43909</v>
      </c>
      <c r="C62" s="22">
        <f t="shared" si="1"/>
        <v>43909</v>
      </c>
      <c r="D62" s="23">
        <f t="shared" si="3"/>
        <v>48</v>
      </c>
      <c r="E62" s="31"/>
      <c r="F62" s="45" t="s">
        <v>69</v>
      </c>
      <c r="G62" s="80"/>
      <c r="H62" s="30"/>
    </row>
    <row r="63" spans="1:8" ht="25" customHeight="1">
      <c r="A63" s="14">
        <f t="shared" si="0"/>
        <v>60</v>
      </c>
      <c r="B63" s="21">
        <f t="shared" si="2"/>
        <v>43910</v>
      </c>
      <c r="C63" s="22">
        <f t="shared" si="1"/>
        <v>43910</v>
      </c>
      <c r="D63" s="23">
        <f t="shared" si="3"/>
        <v>49</v>
      </c>
      <c r="E63" s="31"/>
      <c r="F63" s="45" t="s">
        <v>70</v>
      </c>
      <c r="G63" s="78"/>
      <c r="H63" s="30"/>
    </row>
    <row r="64" spans="1:8" ht="25" customHeight="1">
      <c r="A64" s="14">
        <f t="shared" si="0"/>
        <v>61</v>
      </c>
      <c r="B64" s="21">
        <f t="shared" si="2"/>
        <v>43913</v>
      </c>
      <c r="C64" s="22">
        <f t="shared" si="1"/>
        <v>43913</v>
      </c>
      <c r="D64" s="23">
        <f t="shared" si="3"/>
        <v>50</v>
      </c>
      <c r="E64" s="31"/>
      <c r="F64" s="42" t="s">
        <v>71</v>
      </c>
      <c r="G64" s="78"/>
      <c r="H64" s="25"/>
    </row>
    <row r="65" spans="1:8" ht="25" customHeight="1">
      <c r="A65" s="14">
        <f t="shared" si="0"/>
        <v>62</v>
      </c>
      <c r="B65" s="21">
        <f t="shared" si="2"/>
        <v>43914</v>
      </c>
      <c r="C65" s="22">
        <f t="shared" si="1"/>
        <v>43914</v>
      </c>
      <c r="D65" s="23">
        <f t="shared" si="3"/>
        <v>51</v>
      </c>
      <c r="E65" s="31"/>
      <c r="F65" s="42" t="s">
        <v>72</v>
      </c>
      <c r="G65" s="83"/>
      <c r="H65" s="25"/>
    </row>
    <row r="66" spans="1:8" ht="25" customHeight="1">
      <c r="A66" s="14">
        <f t="shared" si="0"/>
        <v>63</v>
      </c>
      <c r="B66" s="21">
        <f t="shared" si="2"/>
        <v>43915</v>
      </c>
      <c r="C66" s="22">
        <f t="shared" si="1"/>
        <v>43915</v>
      </c>
      <c r="D66" s="23">
        <f t="shared" si="3"/>
        <v>52</v>
      </c>
      <c r="E66" s="31"/>
      <c r="F66" s="44" t="s">
        <v>99</v>
      </c>
      <c r="H66" s="16"/>
    </row>
    <row r="67" spans="1:8" ht="25" customHeight="1">
      <c r="A67" s="14">
        <f t="shared" si="0"/>
        <v>64</v>
      </c>
      <c r="B67" s="21">
        <f t="shared" si="2"/>
        <v>43916</v>
      </c>
      <c r="C67" s="22">
        <f t="shared" si="1"/>
        <v>43916</v>
      </c>
      <c r="D67" s="23">
        <f t="shared" si="3"/>
        <v>53</v>
      </c>
      <c r="E67" s="31"/>
      <c r="F67" s="44" t="s">
        <v>100</v>
      </c>
      <c r="G67" s="81"/>
      <c r="H67" s="16"/>
    </row>
    <row r="68" spans="1:8" ht="25" customHeight="1">
      <c r="A68" s="14">
        <f t="shared" si="0"/>
        <v>65</v>
      </c>
      <c r="B68" s="21">
        <f t="shared" si="2"/>
        <v>43917</v>
      </c>
      <c r="C68" s="22">
        <f t="shared" si="1"/>
        <v>43917</v>
      </c>
      <c r="D68" s="23">
        <f t="shared" si="3"/>
        <v>54</v>
      </c>
      <c r="E68" s="31"/>
      <c r="F68" s="45" t="s">
        <v>101</v>
      </c>
      <c r="G68" s="85"/>
      <c r="H68" s="30"/>
    </row>
    <row r="69" spans="1:8" ht="25" customHeight="1">
      <c r="A69" s="14">
        <f t="shared" si="0"/>
        <v>66</v>
      </c>
      <c r="B69" s="21">
        <f t="shared" si="2"/>
        <v>43920</v>
      </c>
      <c r="C69" s="22">
        <f t="shared" si="1"/>
        <v>43920</v>
      </c>
      <c r="D69" s="23" t="s">
        <v>6</v>
      </c>
      <c r="F69" s="44" t="s">
        <v>102</v>
      </c>
      <c r="G69" s="78"/>
      <c r="H69" s="14"/>
    </row>
    <row r="70" spans="1:8" ht="25" customHeight="1">
      <c r="A70" s="14">
        <f t="shared" ref="A70:A108" si="4">A69+1</f>
        <v>67</v>
      </c>
      <c r="B70" s="21">
        <f t="shared" si="2"/>
        <v>43921</v>
      </c>
      <c r="C70" s="22">
        <f t="shared" si="1"/>
        <v>43921</v>
      </c>
      <c r="D70" s="23" t="s">
        <v>6</v>
      </c>
      <c r="F70" s="45" t="s">
        <v>103</v>
      </c>
      <c r="G70" s="78"/>
      <c r="H70" s="30"/>
    </row>
    <row r="71" spans="1:8" ht="25" customHeight="1">
      <c r="A71" s="14">
        <f t="shared" si="4"/>
        <v>68</v>
      </c>
      <c r="B71" s="21">
        <f t="shared" si="2"/>
        <v>43922</v>
      </c>
      <c r="C71" s="22">
        <f t="shared" ref="C71:C107" si="5">B71</f>
        <v>43922</v>
      </c>
      <c r="D71" s="23" t="s">
        <v>6</v>
      </c>
      <c r="E71" s="14" t="s">
        <v>16</v>
      </c>
      <c r="F71" s="45" t="s">
        <v>104</v>
      </c>
      <c r="G71" s="78"/>
      <c r="H71" s="28"/>
    </row>
    <row r="72" spans="1:8" ht="25" customHeight="1">
      <c r="A72" s="14">
        <f t="shared" si="4"/>
        <v>69</v>
      </c>
      <c r="B72" s="21">
        <f t="shared" si="2"/>
        <v>43923</v>
      </c>
      <c r="C72" s="22">
        <f t="shared" si="5"/>
        <v>43923</v>
      </c>
      <c r="D72" s="23" t="s">
        <v>6</v>
      </c>
      <c r="F72" s="45" t="s">
        <v>105</v>
      </c>
      <c r="G72" s="78"/>
      <c r="H72" s="28"/>
    </row>
    <row r="73" spans="1:8" ht="25" customHeight="1">
      <c r="A73" s="14">
        <f t="shared" si="4"/>
        <v>70</v>
      </c>
      <c r="B73" s="21">
        <f t="shared" si="2"/>
        <v>43924</v>
      </c>
      <c r="C73" s="22">
        <f t="shared" si="5"/>
        <v>43924</v>
      </c>
      <c r="D73" s="23" t="s">
        <v>6</v>
      </c>
      <c r="F73" s="88" t="s">
        <v>23</v>
      </c>
      <c r="G73" s="93"/>
      <c r="H73" s="33"/>
    </row>
    <row r="74" spans="1:8" ht="25" customHeight="1">
      <c r="A74" s="14">
        <f t="shared" si="4"/>
        <v>71</v>
      </c>
      <c r="B74" s="21">
        <f t="shared" ref="B74:B103" si="6">IF(MOD(A73,5),B73+1,B73+3)</f>
        <v>43927</v>
      </c>
      <c r="C74" s="22">
        <f t="shared" si="5"/>
        <v>43927</v>
      </c>
      <c r="D74" s="23">
        <f>D68+1</f>
        <v>55</v>
      </c>
      <c r="E74" s="26" t="s">
        <v>21</v>
      </c>
      <c r="F74" s="27" t="s">
        <v>7</v>
      </c>
    </row>
    <row r="75" spans="1:8" ht="25" customHeight="1">
      <c r="A75" s="14">
        <f t="shared" si="4"/>
        <v>72</v>
      </c>
      <c r="B75" s="21">
        <f t="shared" si="6"/>
        <v>43928</v>
      </c>
      <c r="C75" s="22">
        <f t="shared" si="5"/>
        <v>43928</v>
      </c>
      <c r="D75" s="23">
        <f t="shared" ref="D75:D106" si="7">D74+1</f>
        <v>56</v>
      </c>
      <c r="E75" s="26" t="s">
        <v>21</v>
      </c>
      <c r="F75" s="27" t="s">
        <v>7</v>
      </c>
      <c r="G75" s="79"/>
    </row>
    <row r="76" spans="1:8" ht="25" customHeight="1">
      <c r="A76" s="14">
        <f t="shared" si="4"/>
        <v>73</v>
      </c>
      <c r="B76" s="21">
        <f t="shared" si="6"/>
        <v>43929</v>
      </c>
      <c r="C76" s="22">
        <f t="shared" si="5"/>
        <v>43929</v>
      </c>
      <c r="D76" s="23">
        <f t="shared" si="7"/>
        <v>57</v>
      </c>
      <c r="E76" s="26" t="s">
        <v>21</v>
      </c>
      <c r="F76" s="27" t="s">
        <v>7</v>
      </c>
      <c r="H76" s="28"/>
    </row>
    <row r="77" spans="1:8" ht="25" customHeight="1">
      <c r="A77" s="14">
        <f t="shared" si="4"/>
        <v>74</v>
      </c>
      <c r="B77" s="21">
        <f t="shared" si="6"/>
        <v>43930</v>
      </c>
      <c r="C77" s="22">
        <f t="shared" si="5"/>
        <v>43930</v>
      </c>
      <c r="D77" s="23">
        <f t="shared" si="7"/>
        <v>58</v>
      </c>
      <c r="E77" s="26" t="s">
        <v>21</v>
      </c>
      <c r="F77" s="27" t="s">
        <v>7</v>
      </c>
      <c r="H77" s="28"/>
    </row>
    <row r="78" spans="1:8" ht="25" customHeight="1">
      <c r="A78" s="14">
        <f t="shared" si="4"/>
        <v>75</v>
      </c>
      <c r="B78" s="21">
        <f t="shared" si="6"/>
        <v>43931</v>
      </c>
      <c r="C78" s="22">
        <f t="shared" si="5"/>
        <v>43931</v>
      </c>
      <c r="D78" s="23">
        <f t="shared" si="7"/>
        <v>59</v>
      </c>
      <c r="E78" s="26" t="s">
        <v>21</v>
      </c>
      <c r="F78" s="27" t="s">
        <v>7</v>
      </c>
      <c r="H78" s="25"/>
    </row>
    <row r="79" spans="1:8" ht="25" customHeight="1">
      <c r="A79" s="14">
        <f t="shared" si="4"/>
        <v>76</v>
      </c>
      <c r="B79" s="21">
        <f t="shared" si="6"/>
        <v>43934</v>
      </c>
      <c r="C79" s="22">
        <f t="shared" si="5"/>
        <v>43934</v>
      </c>
      <c r="D79" s="23">
        <f t="shared" si="7"/>
        <v>60</v>
      </c>
      <c r="E79" s="31"/>
      <c r="F79" s="45" t="s">
        <v>106</v>
      </c>
      <c r="H79" s="25"/>
    </row>
    <row r="80" spans="1:8" ht="25" customHeight="1">
      <c r="A80" s="14">
        <f t="shared" si="4"/>
        <v>77</v>
      </c>
      <c r="B80" s="21">
        <f t="shared" si="6"/>
        <v>43935</v>
      </c>
      <c r="C80" s="22">
        <f t="shared" si="5"/>
        <v>43935</v>
      </c>
      <c r="D80" s="23">
        <f t="shared" si="7"/>
        <v>61</v>
      </c>
      <c r="E80" s="31"/>
      <c r="F80" s="42" t="s">
        <v>107</v>
      </c>
      <c r="H80" s="28"/>
    </row>
    <row r="81" spans="1:8" ht="25" customHeight="1">
      <c r="A81" s="14">
        <f t="shared" si="4"/>
        <v>78</v>
      </c>
      <c r="B81" s="21">
        <f t="shared" si="6"/>
        <v>43936</v>
      </c>
      <c r="C81" s="22">
        <f t="shared" si="5"/>
        <v>43936</v>
      </c>
      <c r="D81" s="23">
        <f t="shared" si="7"/>
        <v>62</v>
      </c>
      <c r="E81" s="31"/>
      <c r="F81" s="42" t="s">
        <v>108</v>
      </c>
      <c r="H81" s="25"/>
    </row>
    <row r="82" spans="1:8" ht="25" customHeight="1">
      <c r="A82" s="14">
        <f t="shared" si="4"/>
        <v>79</v>
      </c>
      <c r="B82" s="21">
        <f t="shared" si="6"/>
        <v>43937</v>
      </c>
      <c r="C82" s="22">
        <f t="shared" si="5"/>
        <v>43937</v>
      </c>
      <c r="D82" s="23">
        <f t="shared" si="7"/>
        <v>63</v>
      </c>
      <c r="E82" s="31"/>
      <c r="F82" s="42" t="s">
        <v>109</v>
      </c>
      <c r="H82" s="16"/>
    </row>
    <row r="83" spans="1:8" ht="25" customHeight="1">
      <c r="A83" s="14">
        <f t="shared" si="4"/>
        <v>80</v>
      </c>
      <c r="B83" s="21">
        <f t="shared" si="6"/>
        <v>43938</v>
      </c>
      <c r="C83" s="22">
        <f t="shared" si="5"/>
        <v>43938</v>
      </c>
      <c r="D83" s="23">
        <f t="shared" si="7"/>
        <v>64</v>
      </c>
      <c r="E83" s="31"/>
      <c r="F83" s="42" t="s">
        <v>110</v>
      </c>
      <c r="H83" s="16"/>
    </row>
    <row r="84" spans="1:8" ht="25" customHeight="1">
      <c r="A84" s="14">
        <f t="shared" si="4"/>
        <v>81</v>
      </c>
      <c r="B84" s="21">
        <f t="shared" si="6"/>
        <v>43941</v>
      </c>
      <c r="C84" s="22">
        <f t="shared" si="5"/>
        <v>43941</v>
      </c>
      <c r="D84" s="23">
        <f t="shared" si="7"/>
        <v>65</v>
      </c>
      <c r="E84" s="31"/>
      <c r="F84" s="16" t="s">
        <v>111</v>
      </c>
      <c r="H84" s="16"/>
    </row>
    <row r="85" spans="1:8" ht="25" customHeight="1">
      <c r="A85" s="14">
        <f t="shared" si="4"/>
        <v>82</v>
      </c>
      <c r="B85" s="21">
        <f t="shared" si="6"/>
        <v>43942</v>
      </c>
      <c r="C85" s="22">
        <f t="shared" si="5"/>
        <v>43942</v>
      </c>
      <c r="D85" s="23">
        <f t="shared" si="7"/>
        <v>66</v>
      </c>
      <c r="E85" s="31"/>
      <c r="F85" s="44" t="s">
        <v>112</v>
      </c>
      <c r="H85" s="29"/>
    </row>
    <row r="86" spans="1:8" ht="25" customHeight="1">
      <c r="A86" s="14">
        <f t="shared" si="4"/>
        <v>83</v>
      </c>
      <c r="B86" s="21">
        <f t="shared" si="6"/>
        <v>43943</v>
      </c>
      <c r="C86" s="22">
        <f t="shared" si="5"/>
        <v>43943</v>
      </c>
      <c r="D86" s="23">
        <f t="shared" si="7"/>
        <v>67</v>
      </c>
      <c r="E86" s="31"/>
      <c r="F86" s="84" t="s">
        <v>62</v>
      </c>
    </row>
    <row r="87" spans="1:8" ht="25" customHeight="1">
      <c r="A87" s="14">
        <f t="shared" si="4"/>
        <v>84</v>
      </c>
      <c r="B87" s="21">
        <f t="shared" si="6"/>
        <v>43944</v>
      </c>
      <c r="C87" s="22">
        <f t="shared" si="5"/>
        <v>43944</v>
      </c>
      <c r="D87" s="23">
        <f t="shared" si="7"/>
        <v>68</v>
      </c>
      <c r="E87" s="26"/>
      <c r="F87" s="43" t="s">
        <v>49</v>
      </c>
      <c r="G87" s="43"/>
    </row>
    <row r="88" spans="1:8" ht="25" customHeight="1">
      <c r="A88" s="14">
        <f t="shared" si="4"/>
        <v>85</v>
      </c>
      <c r="B88" s="21">
        <f t="shared" si="6"/>
        <v>43945</v>
      </c>
      <c r="C88" s="22">
        <f t="shared" si="5"/>
        <v>43945</v>
      </c>
      <c r="D88" s="23">
        <f t="shared" si="7"/>
        <v>69</v>
      </c>
      <c r="E88" s="31"/>
      <c r="F88" s="45" t="s">
        <v>115</v>
      </c>
    </row>
    <row r="89" spans="1:8" ht="25" customHeight="1">
      <c r="A89" s="14">
        <f t="shared" si="4"/>
        <v>86</v>
      </c>
      <c r="B89" s="21">
        <f t="shared" si="6"/>
        <v>43948</v>
      </c>
      <c r="C89" s="22">
        <f t="shared" si="5"/>
        <v>43948</v>
      </c>
      <c r="D89" s="23">
        <f t="shared" si="7"/>
        <v>70</v>
      </c>
      <c r="E89" s="32"/>
      <c r="F89" s="45" t="s">
        <v>46</v>
      </c>
      <c r="G89" s="43"/>
    </row>
    <row r="90" spans="1:8" ht="25" customHeight="1">
      <c r="A90" s="14">
        <f t="shared" si="4"/>
        <v>87</v>
      </c>
      <c r="B90" s="21">
        <f t="shared" si="6"/>
        <v>43949</v>
      </c>
      <c r="C90" s="22">
        <f t="shared" si="5"/>
        <v>43949</v>
      </c>
      <c r="D90" s="23">
        <f t="shared" si="7"/>
        <v>71</v>
      </c>
      <c r="E90" s="32"/>
      <c r="F90" s="46" t="s">
        <v>47</v>
      </c>
      <c r="G90" s="45"/>
    </row>
    <row r="91" spans="1:8" ht="25" customHeight="1">
      <c r="A91" s="14">
        <f t="shared" si="4"/>
        <v>88</v>
      </c>
      <c r="B91" s="21">
        <f t="shared" si="6"/>
        <v>43950</v>
      </c>
      <c r="C91" s="22">
        <f t="shared" si="5"/>
        <v>43950</v>
      </c>
      <c r="D91" s="23">
        <f t="shared" si="7"/>
        <v>72</v>
      </c>
      <c r="E91" s="26"/>
      <c r="F91" s="46" t="s">
        <v>48</v>
      </c>
      <c r="G91" s="45"/>
    </row>
    <row r="92" spans="1:8" ht="25" customHeight="1">
      <c r="A92" s="14">
        <f t="shared" si="4"/>
        <v>89</v>
      </c>
      <c r="B92" s="21">
        <f t="shared" si="6"/>
        <v>43951</v>
      </c>
      <c r="C92" s="22">
        <f t="shared" si="5"/>
        <v>43951</v>
      </c>
      <c r="D92" s="23">
        <f t="shared" si="7"/>
        <v>73</v>
      </c>
      <c r="E92" s="26" t="s">
        <v>24</v>
      </c>
      <c r="F92" s="47" t="s">
        <v>42</v>
      </c>
      <c r="G92" s="46"/>
    </row>
    <row r="93" spans="1:8" ht="25" customHeight="1">
      <c r="A93" s="14">
        <f t="shared" si="4"/>
        <v>90</v>
      </c>
      <c r="B93" s="21">
        <f t="shared" si="6"/>
        <v>43952</v>
      </c>
      <c r="C93" s="22">
        <f t="shared" si="5"/>
        <v>43952</v>
      </c>
      <c r="D93" s="23">
        <f t="shared" si="7"/>
        <v>74</v>
      </c>
      <c r="E93" s="26" t="s">
        <v>24</v>
      </c>
      <c r="F93" s="48" t="s">
        <v>42</v>
      </c>
      <c r="G93" s="46"/>
    </row>
    <row r="94" spans="1:8" ht="25" customHeight="1">
      <c r="A94" s="14">
        <f t="shared" si="4"/>
        <v>91</v>
      </c>
      <c r="B94" s="21">
        <f t="shared" si="6"/>
        <v>43955</v>
      </c>
      <c r="C94" s="22">
        <f t="shared" si="5"/>
        <v>43955</v>
      </c>
      <c r="D94" s="23">
        <f t="shared" si="7"/>
        <v>75</v>
      </c>
      <c r="F94" s="25" t="s">
        <v>44</v>
      </c>
      <c r="G94" s="86"/>
    </row>
    <row r="95" spans="1:8" ht="25" customHeight="1">
      <c r="A95" s="14">
        <f t="shared" si="4"/>
        <v>92</v>
      </c>
      <c r="B95" s="21">
        <f t="shared" si="6"/>
        <v>43956</v>
      </c>
      <c r="C95" s="22">
        <f t="shared" si="5"/>
        <v>43956</v>
      </c>
      <c r="D95" s="23">
        <f t="shared" si="7"/>
        <v>76</v>
      </c>
      <c r="F95" s="45" t="s">
        <v>118</v>
      </c>
      <c r="G95" s="86"/>
    </row>
    <row r="96" spans="1:8" ht="25" customHeight="1">
      <c r="A96" s="14">
        <f t="shared" si="4"/>
        <v>93</v>
      </c>
      <c r="B96" s="21">
        <f t="shared" si="6"/>
        <v>43957</v>
      </c>
      <c r="C96" s="22">
        <f t="shared" si="5"/>
        <v>43957</v>
      </c>
      <c r="D96" s="23">
        <f t="shared" si="7"/>
        <v>77</v>
      </c>
      <c r="E96" s="34"/>
      <c r="F96" s="14" t="s">
        <v>119</v>
      </c>
      <c r="G96" s="42"/>
    </row>
    <row r="97" spans="1:7" ht="25" customHeight="1">
      <c r="A97" s="14">
        <f t="shared" si="4"/>
        <v>94</v>
      </c>
      <c r="B97" s="21">
        <f t="shared" si="6"/>
        <v>43958</v>
      </c>
      <c r="C97" s="22">
        <f t="shared" si="5"/>
        <v>43958</v>
      </c>
      <c r="D97" s="23">
        <f t="shared" si="7"/>
        <v>78</v>
      </c>
      <c r="E97" s="31"/>
      <c r="F97" s="45" t="s">
        <v>65</v>
      </c>
      <c r="G97" s="45"/>
    </row>
    <row r="98" spans="1:7" ht="25" customHeight="1">
      <c r="A98" s="14">
        <f t="shared" si="4"/>
        <v>95</v>
      </c>
      <c r="B98" s="21">
        <f t="shared" si="6"/>
        <v>43959</v>
      </c>
      <c r="C98" s="22">
        <f t="shared" si="5"/>
        <v>43959</v>
      </c>
      <c r="D98" s="23">
        <f t="shared" si="7"/>
        <v>79</v>
      </c>
      <c r="E98" s="31"/>
      <c r="F98" s="45" t="s">
        <v>66</v>
      </c>
      <c r="G98" s="45"/>
    </row>
    <row r="99" spans="1:7" ht="25" customHeight="1">
      <c r="A99" s="14">
        <f t="shared" si="4"/>
        <v>96</v>
      </c>
      <c r="B99" s="21">
        <f t="shared" si="6"/>
        <v>43962</v>
      </c>
      <c r="C99" s="22">
        <f t="shared" si="5"/>
        <v>43962</v>
      </c>
      <c r="D99" s="23">
        <f t="shared" si="7"/>
        <v>80</v>
      </c>
      <c r="E99" s="31"/>
      <c r="F99" s="14" t="s">
        <v>74</v>
      </c>
      <c r="G99" s="45"/>
    </row>
    <row r="100" spans="1:7" ht="25" customHeight="1">
      <c r="A100" s="14">
        <f t="shared" si="4"/>
        <v>97</v>
      </c>
      <c r="B100" s="21">
        <f t="shared" si="6"/>
        <v>43963</v>
      </c>
      <c r="C100" s="22">
        <f t="shared" si="5"/>
        <v>43963</v>
      </c>
      <c r="D100" s="23">
        <f t="shared" si="7"/>
        <v>81</v>
      </c>
      <c r="E100" s="26"/>
      <c r="F100" s="45" t="s">
        <v>114</v>
      </c>
      <c r="G100" s="45"/>
    </row>
    <row r="101" spans="1:7" ht="25" customHeight="1">
      <c r="A101" s="14">
        <f t="shared" si="4"/>
        <v>98</v>
      </c>
      <c r="B101" s="21">
        <f t="shared" si="6"/>
        <v>43964</v>
      </c>
      <c r="C101" s="22">
        <f t="shared" si="5"/>
        <v>43964</v>
      </c>
      <c r="D101" s="23">
        <f t="shared" si="7"/>
        <v>82</v>
      </c>
      <c r="E101" s="26"/>
      <c r="F101" s="45" t="s">
        <v>113</v>
      </c>
      <c r="G101" s="45"/>
    </row>
    <row r="102" spans="1:7" ht="25" customHeight="1">
      <c r="A102" s="14">
        <f t="shared" si="4"/>
        <v>99</v>
      </c>
      <c r="B102" s="21">
        <f t="shared" si="6"/>
        <v>43965</v>
      </c>
      <c r="C102" s="22">
        <f t="shared" si="5"/>
        <v>43965</v>
      </c>
      <c r="D102" s="23">
        <f t="shared" si="7"/>
        <v>83</v>
      </c>
      <c r="E102" s="26"/>
      <c r="F102" s="45" t="s">
        <v>63</v>
      </c>
      <c r="G102" s="45"/>
    </row>
    <row r="103" spans="1:7" ht="25" customHeight="1">
      <c r="A103" s="14">
        <f t="shared" si="4"/>
        <v>100</v>
      </c>
      <c r="B103" s="21">
        <f t="shared" si="6"/>
        <v>43966</v>
      </c>
      <c r="C103" s="22">
        <f t="shared" si="5"/>
        <v>43966</v>
      </c>
      <c r="D103" s="23">
        <f t="shared" si="7"/>
        <v>84</v>
      </c>
      <c r="E103" s="26"/>
      <c r="F103" s="45" t="s">
        <v>67</v>
      </c>
      <c r="G103" s="45"/>
    </row>
    <row r="104" spans="1:7" ht="24.75" customHeight="1">
      <c r="A104" s="14">
        <f t="shared" si="4"/>
        <v>101</v>
      </c>
      <c r="B104" s="21">
        <f>IF(MOD(A103,5),B103+1,B103+3)</f>
        <v>43969</v>
      </c>
      <c r="C104" s="22">
        <f t="shared" si="5"/>
        <v>43969</v>
      </c>
      <c r="D104" s="23">
        <f t="shared" si="7"/>
        <v>85</v>
      </c>
      <c r="E104" s="26"/>
      <c r="F104" s="14" t="s">
        <v>45</v>
      </c>
      <c r="G104" s="14"/>
    </row>
    <row r="105" spans="1:7" ht="24.75" customHeight="1">
      <c r="A105" s="14">
        <f t="shared" si="4"/>
        <v>102</v>
      </c>
      <c r="B105" s="21">
        <f>IF(MOD(A104,5),B104+1,B104+3)</f>
        <v>43970</v>
      </c>
      <c r="C105" s="22">
        <f t="shared" si="5"/>
        <v>43970</v>
      </c>
      <c r="D105" s="23">
        <f t="shared" si="7"/>
        <v>86</v>
      </c>
      <c r="E105" s="26" t="s">
        <v>25</v>
      </c>
      <c r="F105" s="49" t="s">
        <v>43</v>
      </c>
      <c r="G105" s="49"/>
    </row>
    <row r="106" spans="1:7" ht="24.75" customHeight="1">
      <c r="A106" s="14">
        <f t="shared" si="4"/>
        <v>103</v>
      </c>
      <c r="B106" s="21">
        <f>IF(MOD(A105,5),B105+1,B105+3)</f>
        <v>43971</v>
      </c>
      <c r="C106" s="22">
        <f t="shared" si="5"/>
        <v>43971</v>
      </c>
      <c r="D106" s="23">
        <f t="shared" si="7"/>
        <v>87</v>
      </c>
      <c r="E106" s="26" t="s">
        <v>25</v>
      </c>
      <c r="F106" s="49" t="s">
        <v>43</v>
      </c>
      <c r="G106" s="49"/>
    </row>
    <row r="107" spans="1:7" ht="24.75" customHeight="1">
      <c r="A107" s="14">
        <f t="shared" si="4"/>
        <v>104</v>
      </c>
      <c r="B107" s="21">
        <f>IF(MOD(A106,5),B106+1,B106+3)</f>
        <v>43972</v>
      </c>
      <c r="C107" s="22">
        <f t="shared" si="5"/>
        <v>43972</v>
      </c>
      <c r="D107" s="23" t="s">
        <v>6</v>
      </c>
      <c r="E107" s="31" t="s">
        <v>26</v>
      </c>
      <c r="F107" s="24" t="s">
        <v>7</v>
      </c>
      <c r="G107" s="79"/>
    </row>
    <row r="108" spans="1:7" ht="24.75" customHeight="1">
      <c r="A108" s="14">
        <f t="shared" si="4"/>
        <v>105</v>
      </c>
      <c r="B108" s="21">
        <f>IF(MOD(A107,5),B107+1,B107+3)</f>
        <v>43973</v>
      </c>
      <c r="C108" s="22" t="s">
        <v>27</v>
      </c>
      <c r="D108" s="23" t="s">
        <v>6</v>
      </c>
      <c r="E108" s="31" t="s">
        <v>26</v>
      </c>
      <c r="F108" s="24" t="s">
        <v>7</v>
      </c>
      <c r="G108" s="79"/>
    </row>
    <row r="109" spans="1:7" ht="15" customHeight="1"/>
    <row r="110" spans="1:7" ht="15" customHeight="1"/>
    <row r="111" spans="1:7" ht="15" customHeight="1"/>
    <row r="112" spans="1:7" ht="15" customHeight="1"/>
    <row r="113" spans="2:4" ht="15" customHeight="1"/>
    <row r="114" spans="2:4" ht="15" customHeight="1"/>
    <row r="115" spans="2:4" ht="15" customHeight="1"/>
    <row r="116" spans="2:4" ht="15" customHeight="1"/>
    <row r="117" spans="2:4" ht="15" customHeight="1"/>
    <row r="118" spans="2:4" ht="15" customHeight="1"/>
    <row r="119" spans="2:4" ht="15" customHeight="1">
      <c r="B119" s="35" t="s">
        <v>4</v>
      </c>
      <c r="C119" s="35"/>
      <c r="D119" s="35" t="s">
        <v>28</v>
      </c>
    </row>
    <row r="120" spans="2:4" ht="15" customHeight="1">
      <c r="B120" s="35" t="s">
        <v>1</v>
      </c>
      <c r="C120" s="35"/>
      <c r="D120" s="35" t="s">
        <v>29</v>
      </c>
    </row>
    <row r="121" spans="2:4" ht="15" customHeight="1">
      <c r="B121" s="35" t="s">
        <v>30</v>
      </c>
      <c r="C121" s="35"/>
      <c r="D121" s="35" t="s">
        <v>31</v>
      </c>
    </row>
    <row r="122" spans="2:4" ht="15" customHeight="1">
      <c r="B122" s="35" t="s">
        <v>5</v>
      </c>
      <c r="C122" s="35"/>
      <c r="D122" s="35" t="s">
        <v>32</v>
      </c>
    </row>
    <row r="123" spans="2:4" ht="15" customHeight="1"/>
    <row r="124" spans="2:4" ht="15" customHeight="1"/>
    <row r="125" spans="2:4" ht="15" customHeight="1"/>
    <row r="126" spans="2:4" ht="15" customHeight="1"/>
    <row r="127" spans="2:4" ht="15" customHeight="1"/>
    <row r="128" spans="2:4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7"/>
  <sheetViews>
    <sheetView tabSelected="1" zoomScale="70" zoomScaleNormal="70" workbookViewId="0">
      <selection activeCell="R41" sqref="R41"/>
    </sheetView>
  </sheetViews>
  <sheetFormatPr defaultColWidth="9.1796875" defaultRowHeight="12.5"/>
  <cols>
    <col min="1" max="1" width="4.81640625" style="10" customWidth="1"/>
    <col min="2" max="2" width="3.54296875" style="10" customWidth="1"/>
    <col min="3" max="3" width="11.1796875" style="10" customWidth="1"/>
    <col min="4" max="4" width="4.54296875" style="7" customWidth="1"/>
    <col min="5" max="5" width="3.54296875" style="7" customWidth="1"/>
    <col min="6" max="6" width="11.1796875" style="7" customWidth="1"/>
    <col min="7" max="7" width="4.54296875" style="7" customWidth="1"/>
    <col min="8" max="8" width="3.54296875" style="7" customWidth="1"/>
    <col min="9" max="9" width="11.1796875" style="7" customWidth="1"/>
    <col min="10" max="10" width="4.54296875" style="7" customWidth="1"/>
    <col min="11" max="11" width="3.54296875" style="7" customWidth="1"/>
    <col min="12" max="12" width="11.1796875" style="7" customWidth="1"/>
    <col min="13" max="13" width="4.54296875" style="7" customWidth="1"/>
    <col min="14" max="14" width="3.54296875" style="7" customWidth="1"/>
    <col min="15" max="15" width="11.1796875" style="7" customWidth="1"/>
    <col min="16" max="16" width="4.54296875" style="7" customWidth="1"/>
    <col min="17" max="17" width="9.1796875" style="1"/>
    <col min="18" max="18" width="10" style="1" customWidth="1"/>
    <col min="19" max="16384" width="9.1796875" style="1"/>
  </cols>
  <sheetData>
    <row r="1" spans="1:19" s="41" customFormat="1" ht="42" customHeight="1" thickBot="1">
      <c r="A1" s="38" t="str">
        <f>List_View!A1</f>
        <v>GEOMETRY — Spring 2020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9" s="2" customFormat="1" ht="10" customHeight="1">
      <c r="A2" s="114" t="s">
        <v>6</v>
      </c>
      <c r="B2" s="72" t="str">
        <f>List_View!$D4</f>
        <v>*</v>
      </c>
      <c r="C2" s="73" t="str">
        <f>IF(ISBLANK(INDEX(Comment,(5*(ROW()-2)/2+4))),"",INDEX(Comment,((5*(ROW()-2)/2+1))))</f>
        <v/>
      </c>
      <c r="D2" s="74">
        <f>List_View!$B4</f>
        <v>43829</v>
      </c>
      <c r="E2" s="72" t="str">
        <f>List_View!$D5</f>
        <v>*</v>
      </c>
      <c r="F2" s="73" t="str">
        <f>IF(ISBLANK(INDEX(Comment,(5*(ROW()-1)/2+2))),"",INDEX(Comment,((5*(ROW()-1)/2+2))))</f>
        <v/>
      </c>
      <c r="G2" s="75">
        <f>List_View!$B5</f>
        <v>43830</v>
      </c>
      <c r="H2" s="72" t="str">
        <f>List_View!$D6</f>
        <v>*</v>
      </c>
      <c r="I2" s="73" t="str">
        <f>IF(ISBLANK(INDEX(Comment,(5*(ROW()-1)/2+3))),"",INDEX(Comment,((5*(ROW()-1)/2+3))))</f>
        <v/>
      </c>
      <c r="J2" s="75">
        <f>List_View!$B6</f>
        <v>43831</v>
      </c>
      <c r="K2" s="72" t="str">
        <f>List_View!$D7</f>
        <v>*</v>
      </c>
      <c r="L2" s="73" t="str">
        <f>IF(ISBLANK(INDEX(Comment,(5*(ROW()-3)/2+4))),"",INDEX(Comment,((5*(ROW()-3)/2+4))))</f>
        <v>Workday</v>
      </c>
      <c r="M2" s="75">
        <f>List_View!$B7</f>
        <v>43832</v>
      </c>
      <c r="N2" s="72" t="str">
        <f>List_View!$D8</f>
        <v>*</v>
      </c>
      <c r="O2" s="73" t="str">
        <f>IF(ISBLANK(INDEX(Comment,(5*(ROW()-3)/2+4))),"",INDEX(Comment,((5*(ROW()-3)/2+4))))</f>
        <v>Workday</v>
      </c>
      <c r="P2" s="76">
        <f>List_View!$B8</f>
        <v>43833</v>
      </c>
    </row>
    <row r="3" spans="1:19" s="36" customFormat="1" ht="25" customHeight="1">
      <c r="A3" s="104"/>
      <c r="B3" s="118" t="str">
        <f>INDEX(Topic,5*((ROW()-3)/2)+1)</f>
        <v>NO SCHOOL</v>
      </c>
      <c r="C3" s="131"/>
      <c r="D3" s="120"/>
      <c r="E3" s="118" t="str">
        <f>INDEX(Topic,5*((ROW()-3)/2)+2)</f>
        <v>NO SCHOOL</v>
      </c>
      <c r="F3" s="119"/>
      <c r="G3" s="120"/>
      <c r="H3" s="118" t="str">
        <f>INDEX(Topic,5*((ROW()-3)/2)+3)</f>
        <v>NO SCHOOL</v>
      </c>
      <c r="I3" s="119"/>
      <c r="J3" s="120"/>
      <c r="K3" s="118" t="str">
        <f>INDEX(Topic,5*((ROW()-3)/2)+4)</f>
        <v>NO SCHOOL</v>
      </c>
      <c r="L3" s="119"/>
      <c r="M3" s="120"/>
      <c r="N3" s="127" t="str">
        <f>INDEX(Topic,5*((ROW()-3)/2)+5)</f>
        <v>NO SCHOOL</v>
      </c>
      <c r="O3" s="128"/>
      <c r="P3" s="129"/>
    </row>
    <row r="4" spans="1:19" s="3" customFormat="1" ht="10" customHeight="1">
      <c r="A4" s="104">
        <v>1</v>
      </c>
      <c r="B4" s="52">
        <f>List_View!$D9</f>
        <v>1</v>
      </c>
      <c r="C4" s="53" t="str">
        <f>IF(ISBLANK(INDEX(Comment,(5*(ROW()-3)/2+1))),"",INDEX(Comment,((5*(ROW()-3)/2+1))))</f>
        <v/>
      </c>
      <c r="D4" s="54">
        <f>List_View!$B9</f>
        <v>43836</v>
      </c>
      <c r="E4" s="52">
        <f>List_View!$D10</f>
        <v>2</v>
      </c>
      <c r="F4" s="55" t="str">
        <f>IF(ISBLANK(INDEX(Comment,(5*(ROW()-2)/2+2))),"",INDEX(Comment,((5*(ROW()-2)/2+2))))</f>
        <v/>
      </c>
      <c r="G4" s="54">
        <f>List_View!$B10</f>
        <v>43837</v>
      </c>
      <c r="H4" s="56">
        <f>List_View!$D11</f>
        <v>3</v>
      </c>
      <c r="I4" s="53" t="s">
        <v>33</v>
      </c>
      <c r="J4" s="57">
        <f>List_View!$B11</f>
        <v>43838</v>
      </c>
      <c r="K4" s="56">
        <f>List_View!$D12</f>
        <v>4</v>
      </c>
      <c r="L4" s="53" t="str">
        <f>IF(ISBLANK(INDEX(Comment,(5*(ROW()-2)/2+4))),"",INDEX(Comment,((5*(ROW()-2)/2+4))))</f>
        <v/>
      </c>
      <c r="M4" s="58">
        <f>List_View!$B12</f>
        <v>43839</v>
      </c>
      <c r="N4" s="56">
        <f>List_View!$D13</f>
        <v>5</v>
      </c>
      <c r="O4" s="53" t="str">
        <f>IF(ISBLANK(INDEX(Comment,(5*(ROW()-2)/2+5))),"",INDEX(Comment,((5*(ROW()-2)/2+5))))</f>
        <v/>
      </c>
      <c r="P4" s="59">
        <f>List_View!$B13</f>
        <v>43840</v>
      </c>
      <c r="S4" s="4"/>
    </row>
    <row r="5" spans="1:19" ht="25" customHeight="1">
      <c r="A5" s="104"/>
      <c r="B5" s="105" t="str">
        <f>INDEX(Topic,5*((ROW()-3)/2)+1)</f>
        <v>1.1 Algebra Review</v>
      </c>
      <c r="C5" s="106"/>
      <c r="D5" s="106"/>
      <c r="E5" s="145" t="str">
        <f>INDEX(Topic,5*((ROW()-3)/2)+2)</f>
        <v>1.2 Geometry Basics</v>
      </c>
      <c r="F5" s="101"/>
      <c r="G5" s="102"/>
      <c r="H5" s="145" t="str">
        <f>INDEX(Topic,5*((ROW()-3)/2)+3)</f>
        <v>1.3 Parallel Lines</v>
      </c>
      <c r="I5" s="101"/>
      <c r="J5" s="102"/>
      <c r="K5" s="121" t="str">
        <f>INDEX(Topic,5*((ROW()-3)/2)+4)</f>
        <v>1.4 QUIZ</v>
      </c>
      <c r="L5" s="122"/>
      <c r="M5" s="123"/>
      <c r="N5" s="146" t="str">
        <f>INDEX(Topic,5*((ROW()-3)/2)+5)</f>
        <v>1.5 Parallelograms</v>
      </c>
      <c r="O5" s="147"/>
      <c r="P5" s="148"/>
    </row>
    <row r="6" spans="1:19" s="2" customFormat="1" ht="10" customHeight="1">
      <c r="A6" s="115">
        <v>2</v>
      </c>
      <c r="B6" s="56">
        <f>List_View!$D14</f>
        <v>6</v>
      </c>
      <c r="C6" s="55"/>
      <c r="D6" s="54">
        <f>List_View!$B14</f>
        <v>43843</v>
      </c>
      <c r="E6" s="56">
        <f>List_View!$D15</f>
        <v>7</v>
      </c>
      <c r="F6" s="55" t="str">
        <f>IF(ISBLANK(INDEX(Comment,(4*(ROW()-2)/2+2))),"",INDEX(Comment,((5*(ROW()-2)/2+2))))</f>
        <v/>
      </c>
      <c r="G6" s="54">
        <f>List_View!$B15</f>
        <v>43844</v>
      </c>
      <c r="H6" s="56">
        <f>List_View!$D16</f>
        <v>8</v>
      </c>
      <c r="I6" s="53" t="str">
        <f>IF(ISBLANK(INDEX(Comment,(5*(ROW()-2)/2+3))),"",INDEX(Comment,((5*(ROW()-2)/2+3))))</f>
        <v/>
      </c>
      <c r="J6" s="54">
        <f>List_View!$B16</f>
        <v>43845</v>
      </c>
      <c r="K6" s="52">
        <f>List_View!$D17</f>
        <v>9</v>
      </c>
      <c r="L6" s="53" t="str">
        <f>IF(ISBLANK(INDEX(Comment,(5*(ROW()-2)/2+3))),"",INDEX(Comment,((5*(ROW()-2)/2+3))))</f>
        <v/>
      </c>
      <c r="M6" s="60">
        <f>List_View!$B17</f>
        <v>43846</v>
      </c>
      <c r="N6" s="61">
        <f>List_View!$D18</f>
        <v>10</v>
      </c>
      <c r="O6" s="53" t="str">
        <f>IF(ISBLANK(INDEX(Comment,(5*(ROW()-4)/2+5))),"",INDEX(Comment,((5*(ROW()-4)/2+5))))</f>
        <v/>
      </c>
      <c r="P6" s="51">
        <f>List_View!$B18</f>
        <v>43847</v>
      </c>
    </row>
    <row r="7" spans="1:19" s="36" customFormat="1" ht="25" customHeight="1">
      <c r="A7" s="103"/>
      <c r="B7" s="116" t="str">
        <f>INDEX(Topic,5*((ROW()-3)/2)+1)</f>
        <v>1.6 Properties of Rectangles, Rhombi, and Squares</v>
      </c>
      <c r="C7" s="117"/>
      <c r="D7" s="117"/>
      <c r="E7" s="100" t="str">
        <f>INDEX(Topic,5*((ROW()-3)/2)+2)</f>
        <v>1.7 Properties of Other Quadrilaterals</v>
      </c>
      <c r="F7" s="101"/>
      <c r="G7" s="101"/>
      <c r="H7" s="100" t="str">
        <f>INDEX(Topic,5*((ROW()-3)/2)+3)</f>
        <v>1.8 Review</v>
      </c>
      <c r="I7" s="101"/>
      <c r="J7" s="102"/>
      <c r="K7" s="124" t="str">
        <f>INDEX(Topic,5*((ROW()-3)/2)+4)</f>
        <v>TEST 1</v>
      </c>
      <c r="L7" s="125"/>
      <c r="M7" s="126"/>
      <c r="N7" s="116" t="str">
        <f>INDEX(Topic,5*((ROW()-3)/2)+5)</f>
        <v>2.1 Triangle Types, Properties, &amp; Exterior Angles</v>
      </c>
      <c r="O7" s="117"/>
      <c r="P7" s="149"/>
    </row>
    <row r="8" spans="1:19" s="2" customFormat="1" ht="10" customHeight="1">
      <c r="A8" s="103">
        <v>3</v>
      </c>
      <c r="B8" s="61" t="str">
        <f>List_View!$D19</f>
        <v>*</v>
      </c>
      <c r="C8" s="55" t="str">
        <f>IF(ISBLANK(INDEX(Comment,(5*(ROW()-4)/2+2))),"",INDEX(Comment,((5*(ROW()-4)/2+2))))</f>
        <v>MLK Day</v>
      </c>
      <c r="D8" s="54">
        <f>List_View!$B19</f>
        <v>43850</v>
      </c>
      <c r="E8" s="52">
        <f>List_View!$D20</f>
        <v>11</v>
      </c>
      <c r="F8" s="55"/>
      <c r="G8" s="54">
        <f>List_View!$B20</f>
        <v>43851</v>
      </c>
      <c r="H8" s="52">
        <f>List_View!$D21</f>
        <v>12</v>
      </c>
      <c r="I8" s="55" t="str">
        <f>IF(ISBLANK(INDEX(Comment,(5*(ROW()-4)/2+3))),"",INDEX(Comment,((5*(ROW()-4)/2+3))))</f>
        <v/>
      </c>
      <c r="J8" s="54">
        <f>List_View!$B21</f>
        <v>43852</v>
      </c>
      <c r="K8" s="52">
        <f>List_View!$D22</f>
        <v>13</v>
      </c>
      <c r="L8" s="53" t="s">
        <v>12</v>
      </c>
      <c r="M8" s="60">
        <f>List_View!$B22</f>
        <v>43853</v>
      </c>
      <c r="N8" s="61">
        <f>List_View!$D23</f>
        <v>14</v>
      </c>
      <c r="O8" s="53" t="s">
        <v>13</v>
      </c>
      <c r="P8" s="51">
        <f>List_View!$B23</f>
        <v>43854</v>
      </c>
      <c r="Q8" s="5"/>
    </row>
    <row r="9" spans="1:19" s="36" customFormat="1" ht="25" customHeight="1">
      <c r="A9" s="103"/>
      <c r="B9" s="118" t="str">
        <f>INDEX(Topic,5*((ROW()-3)/2)+1)</f>
        <v>NO SCHOOL</v>
      </c>
      <c r="C9" s="119"/>
      <c r="D9" s="120"/>
      <c r="E9" s="100" t="str">
        <f>INDEX(Topic,5*((ROW()-3)/2)+2)</f>
        <v>2.2 Triangle Proportionality</v>
      </c>
      <c r="F9" s="101"/>
      <c r="G9" s="101"/>
      <c r="H9" s="100" t="str">
        <f>INDEX(Topic,5*((ROW()-3)/2)+3)</f>
        <v>2.3 Midsegment Theorem</v>
      </c>
      <c r="I9" s="101"/>
      <c r="J9" s="101"/>
      <c r="K9" s="100" t="str">
        <f>INDEX(Topic,5*((ROW()-3)/2)+4)</f>
        <v>2.4 Practice All</v>
      </c>
      <c r="L9" s="101"/>
      <c r="M9" s="102"/>
      <c r="N9" s="121" t="str">
        <f>INDEX(Topic,5*((ROW()-3)/2)+5)</f>
        <v>2.5 QUIZ</v>
      </c>
      <c r="O9" s="122"/>
      <c r="P9" s="150"/>
    </row>
    <row r="10" spans="1:19" s="2" customFormat="1" ht="10" customHeight="1">
      <c r="A10" s="103">
        <v>4</v>
      </c>
      <c r="B10" s="52">
        <f>List_View!$D24</f>
        <v>15</v>
      </c>
      <c r="C10" s="55" t="str">
        <f>IF(ISBLANK(INDEX(Comment,(5*(ROW()-2)/2+1))),"",INDEX(Comment,((5*(ROW()-2)/2+1))))</f>
        <v/>
      </c>
      <c r="D10" s="54">
        <f>List_View!$B24</f>
        <v>43857</v>
      </c>
      <c r="E10" s="52">
        <f>List_View!$D25</f>
        <v>16</v>
      </c>
      <c r="F10" s="53" t="str">
        <f>IF(ISBLANK(INDEX(Comment,(5*(ROW()-2)/2+2))),"",INDEX(Comment,((5*(ROW()-2)/2+2))))</f>
        <v/>
      </c>
      <c r="G10" s="54">
        <f>List_View!$B25</f>
        <v>43858</v>
      </c>
      <c r="H10" s="52">
        <f>List_View!$D26</f>
        <v>17</v>
      </c>
      <c r="I10" s="55" t="str">
        <f>IF(ISBLANK(INDEX(Comment,(5*(ROW()-2)/2+3))),"",INDEX(Comment,((5*(ROW()-2)/2+3))))</f>
        <v/>
      </c>
      <c r="J10" s="54">
        <f>List_View!$B26</f>
        <v>43859</v>
      </c>
      <c r="K10" s="52">
        <f>List_View!$D27</f>
        <v>18</v>
      </c>
      <c r="L10" s="53" t="str">
        <f>IF(ISBLANK(INDEX(Comment,(5*(ROW()-2)/2+4))),"",INDEX(Comment,((5*(ROW()-2)/2+4))))</f>
        <v/>
      </c>
      <c r="M10" s="54">
        <f>List_View!$B27</f>
        <v>43860</v>
      </c>
      <c r="N10" s="52">
        <f>List_View!$D28</f>
        <v>19</v>
      </c>
      <c r="O10" s="53" t="str">
        <f>IF(ISBLANK(INDEX(Comment,(5*(ROW()-2)/2+5))),"",INDEX(Comment,((5*(ROW()-2)/2+5))))</f>
        <v/>
      </c>
      <c r="P10" s="51">
        <f>List_View!$B28</f>
        <v>43861</v>
      </c>
    </row>
    <row r="11" spans="1:19" ht="25" customHeight="1">
      <c r="A11" s="103"/>
      <c r="B11" s="105" t="str">
        <f>INDEX(Topic,5*((ROW()-3)/2)+1)</f>
        <v>2.6 Congruent Triangles - 5 Ways</v>
      </c>
      <c r="C11" s="106"/>
      <c r="D11" s="107"/>
      <c r="E11" s="100" t="str">
        <f>INDEX(Topic,5*((ROW()-3)/2)+2)</f>
        <v>2.7 Congruent Triangles - Added Markings</v>
      </c>
      <c r="F11" s="101"/>
      <c r="G11" s="102"/>
      <c r="H11" s="105" t="str">
        <f>INDEX(Topic,5*((ROW()-3)/2)+3)</f>
        <v>2.8 Triangle Proofs</v>
      </c>
      <c r="I11" s="106"/>
      <c r="J11" s="107"/>
      <c r="K11" s="100" t="str">
        <f>INDEX(Topic,5*((ROW()-3)/2)+4)</f>
        <v>2.9 More Proofs</v>
      </c>
      <c r="L11" s="101"/>
      <c r="M11" s="102"/>
      <c r="N11" s="105" t="str">
        <f>INDEX(Topic,5*((ROW()-3)/2)+5)</f>
        <v>2.10 Review</v>
      </c>
      <c r="O11" s="106"/>
      <c r="P11" s="151"/>
      <c r="S11" s="6"/>
    </row>
    <row r="12" spans="1:19" s="2" customFormat="1" ht="10" customHeight="1">
      <c r="A12" s="103">
        <v>5</v>
      </c>
      <c r="B12" s="52">
        <f>List_View!$D29</f>
        <v>20</v>
      </c>
      <c r="C12" s="53" t="str">
        <f>IF(ISBLANK(INDEX(Comment,(5*(ROW()-2)/2+1))),"",INDEX(Comment,((5*(ROW()-2)/2+1))))</f>
        <v/>
      </c>
      <c r="D12" s="54">
        <f>List_View!$B29</f>
        <v>43864</v>
      </c>
      <c r="E12" s="52">
        <f>List_View!$D30</f>
        <v>21</v>
      </c>
      <c r="F12" s="55" t="str">
        <f>IF(ISBLANK(INDEX(Comment,(5*(ROW()-2)/2+2))),"",INDEX(Comment,((5*(ROW()-2)/2+2))))</f>
        <v/>
      </c>
      <c r="G12" s="54">
        <f>List_View!$B30</f>
        <v>43865</v>
      </c>
      <c r="H12" s="52">
        <f>List_View!$D31</f>
        <v>22</v>
      </c>
      <c r="I12" s="53" t="str">
        <f>IF(ISBLANK(INDEX(Comment,(5*(ROW()-2)/2+3))),"",INDEX(Comment,((5*(ROW()-2)/2+3))))</f>
        <v/>
      </c>
      <c r="J12" s="54">
        <f>List_View!$B31</f>
        <v>43866</v>
      </c>
      <c r="K12" s="52">
        <f>List_View!$D32</f>
        <v>23</v>
      </c>
      <c r="L12" s="53" t="str">
        <f>IF(ISBLANK(INDEX(Comment,(5*(ROW()-2)/2+4))),"",INDEX(Comment,((5*(ROW()-2)/2+4))))</f>
        <v/>
      </c>
      <c r="M12" s="54">
        <f>List_View!$B32</f>
        <v>43867</v>
      </c>
      <c r="N12" s="52">
        <f>List_View!$D33</f>
        <v>24</v>
      </c>
      <c r="O12" s="53" t="str">
        <f>IF(ISBLANK(INDEX(Comment,(5*(ROW()-2)/2+5))),"",INDEX(Comment,((5*(ROW()-2)/2+5))))</f>
        <v/>
      </c>
      <c r="P12" s="51">
        <f>List_View!$B33</f>
        <v>43868</v>
      </c>
    </row>
    <row r="13" spans="1:19" s="36" customFormat="1" ht="25" customHeight="1">
      <c r="A13" s="103"/>
      <c r="B13" s="124" t="str">
        <f>INDEX(Topic,5*((ROW()-3)/2)+1)</f>
        <v>TEST 2</v>
      </c>
      <c r="C13" s="125"/>
      <c r="D13" s="126"/>
      <c r="E13" s="100" t="str">
        <f>INDEX(Topic,5*((ROW()-3)/2)+2)</f>
        <v>3.1 Scale Factor and Similarity</v>
      </c>
      <c r="F13" s="101"/>
      <c r="G13" s="102"/>
      <c r="H13" s="100" t="str">
        <f>INDEX(Topic,5*((ROW()-3)/2)+3)</f>
        <v>3.2 Proving Triangles Similar</v>
      </c>
      <c r="I13" s="101"/>
      <c r="J13" s="102"/>
      <c r="K13" s="100" t="str">
        <f>INDEX(Topic,5*((ROW()-3)/2)+4)</f>
        <v>3.3 SOHCAHTOA - Ratios &amp; Given Info</v>
      </c>
      <c r="L13" s="101"/>
      <c r="M13" s="102"/>
      <c r="N13" s="100" t="str">
        <f>INDEX(Topic,5*((ROW()-3)/2)+5)</f>
        <v>3.4 SOHCAHTOA - Given Info &amp; CoFunctions</v>
      </c>
      <c r="O13" s="101"/>
      <c r="P13" s="136"/>
    </row>
    <row r="14" spans="1:19" s="2" customFormat="1" ht="10" customHeight="1">
      <c r="A14" s="103">
        <v>6</v>
      </c>
      <c r="B14" s="52">
        <f>List_View!D34</f>
        <v>25</v>
      </c>
      <c r="C14" s="53" t="str">
        <f>IF(ISBLANK(INDEX(Comment,(5*(ROW()-4)/2+1))),"",INDEX(Comment,((5*(ROW()-4)/2+1))))</f>
        <v/>
      </c>
      <c r="D14" s="54">
        <f>List_View!$B34</f>
        <v>43871</v>
      </c>
      <c r="E14" s="52">
        <f>List_View!D35</f>
        <v>26</v>
      </c>
      <c r="F14" s="55" t="str">
        <f>IF(ISBLANK(INDEX(Comment,(5*(ROW()-4)/2+2))),"",INDEX(Comment,((5*(ROW()-4)/2+2))))</f>
        <v/>
      </c>
      <c r="G14" s="54">
        <f>List_View!$B35</f>
        <v>43872</v>
      </c>
      <c r="H14" s="52">
        <f>List_View!$D36</f>
        <v>27</v>
      </c>
      <c r="I14" s="55" t="str">
        <f>IF(ISBLANK(INDEX(Comment,(5*(ROW()-4)/2+3))),"",INDEX(Comment,((5*(ROW()-4)/2+3))))</f>
        <v/>
      </c>
      <c r="J14" s="54">
        <f>List_View!$B36</f>
        <v>43873</v>
      </c>
      <c r="K14" s="52">
        <f>List_View!$D37</f>
        <v>28</v>
      </c>
      <c r="L14" s="55" t="str">
        <f>IF(ISBLANK(INDEX(Comment,(5*(ROW()-4)/2+5))),"",INDEX(Comment,((5*(ROW()-4)/2+5))))</f>
        <v/>
      </c>
      <c r="M14" s="54">
        <f>List_View!$B37</f>
        <v>43874</v>
      </c>
      <c r="N14" s="52">
        <f>List_View!$D38</f>
        <v>29</v>
      </c>
      <c r="O14" s="55" t="str">
        <f>IF(ISBLANK(INDEX(Comment,(5*(ROW()-4)/2+5))),"",INDEX(Comment,((5*(ROW()-4)/2+5))))</f>
        <v/>
      </c>
      <c r="P14" s="51">
        <f>List_View!$B38</f>
        <v>43875</v>
      </c>
    </row>
    <row r="15" spans="1:19" ht="25" customHeight="1">
      <c r="A15" s="103"/>
      <c r="B15" s="121" t="str">
        <f>INDEX(Topic,5*((ROW()-3)/2)+1)</f>
        <v>3.5 Review &amp; QUIZ</v>
      </c>
      <c r="C15" s="122"/>
      <c r="D15" s="123"/>
      <c r="E15" s="105" t="str">
        <f>INDEX(Topic,5*((ROW()-3)/2)+2)</f>
        <v>3.6 SOHCAHTOA - Missing Sides/Angles</v>
      </c>
      <c r="F15" s="106"/>
      <c r="G15" s="107"/>
      <c r="H15" s="105" t="str">
        <f>INDEX(Topic,5*((ROW()-3)/2)+3)</f>
        <v>3.7 Applications</v>
      </c>
      <c r="I15" s="106"/>
      <c r="J15" s="107"/>
      <c r="K15" s="105" t="str">
        <f>INDEX(Topic,5*((ROW()-3)/2)+4)</f>
        <v>3.8 Review</v>
      </c>
      <c r="L15" s="106"/>
      <c r="M15" s="107"/>
      <c r="N15" s="124" t="str">
        <f>INDEX(Topic,5*((ROW()-3)/2)+5)</f>
        <v>TEST 3</v>
      </c>
      <c r="O15" s="125"/>
      <c r="P15" s="144"/>
    </row>
    <row r="16" spans="1:19" s="2" customFormat="1" ht="10" customHeight="1">
      <c r="A16" s="103" t="s">
        <v>6</v>
      </c>
      <c r="B16" s="52" t="str">
        <f>List_View!$D39</f>
        <v>*</v>
      </c>
      <c r="C16" s="55" t="str">
        <f>IF(ISBLANK(INDEX(Comment,(5*(ROW()-2)/2+1))),"",INDEX(Comment,((5*(ROW()-2)/2+1))))</f>
        <v>February Break</v>
      </c>
      <c r="D16" s="54">
        <f>List_View!$B39</f>
        <v>43878</v>
      </c>
      <c r="E16" s="52" t="str">
        <f>List_View!$D40</f>
        <v>*</v>
      </c>
      <c r="F16" s="53" t="str">
        <f>IF(ISBLANK(INDEX(Comment,(5*(ROW()-4)/2+2))),"",INDEX(Comment,((5*(ROW()-4)/2+2))))</f>
        <v>February Break</v>
      </c>
      <c r="G16" s="54">
        <f>List_View!$B40</f>
        <v>43879</v>
      </c>
      <c r="H16" s="52" t="str">
        <f>List_View!$D41</f>
        <v>*</v>
      </c>
      <c r="I16" s="55" t="str">
        <f>IF(ISBLANK(INDEX(Comment,(5*(ROW()-4)/2+3))),"",INDEX(Comment,((5*(ROW()-4)/2+3))))</f>
        <v>February Break</v>
      </c>
      <c r="J16" s="54">
        <f>List_View!$B41</f>
        <v>43880</v>
      </c>
      <c r="K16" s="52" t="str">
        <f>List_View!$D42</f>
        <v>*</v>
      </c>
      <c r="L16" s="55" t="str">
        <f>IF(ISBLANK(INDEX(Comment,(5*(ROW()-4)/2+3))),"",INDEX(Comment,((5*(ROW()-4)/2+3))))</f>
        <v>February Break</v>
      </c>
      <c r="M16" s="54">
        <f>List_View!$B42</f>
        <v>43881</v>
      </c>
      <c r="N16" s="52" t="str">
        <f>List_View!$D43</f>
        <v>*</v>
      </c>
      <c r="O16" s="55" t="str">
        <f>IF(ISBLANK(INDEX(Comment,(5*(ROW()-4)/2+5))),"",INDEX(Comment,((5*(ROW()-4)/2+5))))</f>
        <v>February Break</v>
      </c>
      <c r="P16" s="51">
        <f>List_View!$B43</f>
        <v>43882</v>
      </c>
    </row>
    <row r="17" spans="1:16" s="36" customFormat="1" ht="25" customHeight="1">
      <c r="A17" s="103"/>
      <c r="B17" s="118" t="str">
        <f>INDEX(Topic,5*((ROW()-3)/2)+1)</f>
        <v>NO SCHOOL</v>
      </c>
      <c r="C17" s="119"/>
      <c r="D17" s="120"/>
      <c r="E17" s="118" t="str">
        <f>INDEX(Topic,5*((ROW()-3)/2)+2)</f>
        <v>NO SCHOOL</v>
      </c>
      <c r="F17" s="119"/>
      <c r="G17" s="120"/>
      <c r="H17" s="118" t="str">
        <f>INDEX(Topic,5*((ROW()-3)/2)+3)</f>
        <v>NO SCHOOL</v>
      </c>
      <c r="I17" s="119"/>
      <c r="J17" s="120"/>
      <c r="K17" s="118" t="str">
        <f>INDEX(Topic,5*((ROW()-3)/2)+4)</f>
        <v>NO SCHOOL</v>
      </c>
      <c r="L17" s="119"/>
      <c r="M17" s="120"/>
      <c r="N17" s="118" t="str">
        <f>INDEX(Topic,5*((ROW()-3)/2)+5)</f>
        <v>NO SCHOOL</v>
      </c>
      <c r="O17" s="119"/>
      <c r="P17" s="132"/>
    </row>
    <row r="18" spans="1:16" s="2" customFormat="1" ht="10" customHeight="1">
      <c r="A18" s="103">
        <v>7</v>
      </c>
      <c r="B18" s="56">
        <f>List_View!$D44</f>
        <v>30</v>
      </c>
      <c r="C18" s="53" t="str">
        <f>IF(ISBLANK(INDEX(Comment,(5*(ROW()-2)/2+1))),"",INDEX(Comment,((5*(ROW()-2)/2+1))))</f>
        <v/>
      </c>
      <c r="D18" s="62">
        <f>List_View!$B44</f>
        <v>43885</v>
      </c>
      <c r="E18" s="56">
        <f>List_View!$D45</f>
        <v>31</v>
      </c>
      <c r="F18" s="55" t="str">
        <f>IF(ISBLANK(INDEX(Comment,(5*(ROW()-2)/2+2))),"",INDEX(Comment,((5*(ROW()-2)/2+2))))</f>
        <v/>
      </c>
      <c r="G18" s="62">
        <f>List_View!$B45</f>
        <v>43886</v>
      </c>
      <c r="H18" s="56">
        <f>List_View!$D46</f>
        <v>32</v>
      </c>
      <c r="I18" s="53" t="str">
        <f>IF(ISBLANK(INDEX(Comment,(5*(ROW()-2)/2+3))),"",INDEX(Comment,((5*(ROW()-2)/2+3))))</f>
        <v/>
      </c>
      <c r="J18" s="62">
        <f>List_View!$B46</f>
        <v>43887</v>
      </c>
      <c r="K18" s="56">
        <f>List_View!$D47</f>
        <v>33</v>
      </c>
      <c r="L18" s="55" t="str">
        <f>IF(ISBLANK(INDEX(Comment,(5*(ROW()-2)/2+4))),"",INDEX(Comment,((5*(ROW()-2)/2+4))))</f>
        <v/>
      </c>
      <c r="M18" s="62">
        <f>List_View!$B47</f>
        <v>43888</v>
      </c>
      <c r="N18" s="56">
        <f>List_View!$D48</f>
        <v>34</v>
      </c>
      <c r="O18" s="53" t="str">
        <f>IF(ISBLANK(INDEX(Comment,(5*(ROW()-2)/2+5))),"",INDEX(Comment,((5*(ROW()-2)/2+5))))</f>
        <v/>
      </c>
      <c r="P18" s="59">
        <f>List_View!$B48</f>
        <v>43889</v>
      </c>
    </row>
    <row r="19" spans="1:16" s="36" customFormat="1" ht="25" customHeight="1">
      <c r="A19" s="103"/>
      <c r="B19" s="133" t="str">
        <f>INDEX(Topic,5*((ROW()-3)/2)+1)</f>
        <v>4.1 Circle Vocab &amp; Central Angles</v>
      </c>
      <c r="C19" s="134"/>
      <c r="D19" s="135"/>
      <c r="E19" s="100" t="str">
        <f>INDEX(Topic,5*((ROW()-3)/2)+2)</f>
        <v>4.2 Inscribed Angles &amp; Inscribed Quadrilaterals</v>
      </c>
      <c r="F19" s="101"/>
      <c r="G19" s="102"/>
      <c r="H19" s="100" t="str">
        <f>INDEX(Topic,5*((ROW()-3)/2)+3)</f>
        <v>4.3 Secant &amp; Tangent Angles</v>
      </c>
      <c r="I19" s="101"/>
      <c r="J19" s="102"/>
      <c r="K19" s="121" t="str">
        <f>INDEX(Topic,5*((ROW()-3)/2)+4)</f>
        <v>4.4 Review &amp; QUIZ</v>
      </c>
      <c r="L19" s="122"/>
      <c r="M19" s="123"/>
      <c r="N19" s="116" t="str">
        <f>INDEX(Topic,5*((ROW()-3)/2)+5)</f>
        <v>4.5 Area, Circumference, Arc Length &amp; Area of a Sector</v>
      </c>
      <c r="O19" s="117"/>
      <c r="P19" s="149"/>
    </row>
    <row r="20" spans="1:16" s="2" customFormat="1" ht="10" customHeight="1">
      <c r="A20" s="103">
        <v>8</v>
      </c>
      <c r="B20" s="52">
        <f>List_View!$D49</f>
        <v>35</v>
      </c>
      <c r="C20" s="55" t="str">
        <f>IF(ISBLANK(INDEX(Comment,(5*(ROW()-2)/2+1))),"",INDEX(Comment,((5*(ROW()-2)/2+1))))</f>
        <v/>
      </c>
      <c r="D20" s="60">
        <f>List_View!$B49</f>
        <v>43892</v>
      </c>
      <c r="E20" s="63">
        <f>List_View!$D50</f>
        <v>36</v>
      </c>
      <c r="F20" s="53" t="s">
        <v>40</v>
      </c>
      <c r="G20" s="60">
        <f>List_View!$B50</f>
        <v>43893</v>
      </c>
      <c r="H20" s="52">
        <f>List_View!$D51</f>
        <v>37</v>
      </c>
      <c r="I20" s="55" t="str">
        <f>IF(ISBLANK(INDEX(Comment,(5*(ROW()-2)/2+3))),"",INDEX(Comment,((5*(ROW()-2)/2+3))))</f>
        <v/>
      </c>
      <c r="J20" s="60">
        <f>List_View!$B51</f>
        <v>43894</v>
      </c>
      <c r="K20" s="52">
        <f>List_View!$D52</f>
        <v>38</v>
      </c>
      <c r="L20" s="53" t="str">
        <f>IF(ISBLANK(INDEX(Comment,(5*(ROW()-4)/2+4))),"",INDEX(Comment,((5*(ROW()-4/2+4)))))</f>
        <v/>
      </c>
      <c r="M20" s="60">
        <f>List_View!$B52</f>
        <v>43895</v>
      </c>
      <c r="N20" s="52">
        <f>List_View!$D53</f>
        <v>39</v>
      </c>
      <c r="O20" s="55" t="str">
        <f>IF(ISBLANK(INDEX(Comment,(5*(ROW()-2)/2+5))),"",INDEX(Comment,((5*(ROW()-2)/2+5))))</f>
        <v/>
      </c>
      <c r="P20" s="51">
        <f>List_View!$B53</f>
        <v>43896</v>
      </c>
    </row>
    <row r="21" spans="1:16" ht="25" customHeight="1">
      <c r="A21" s="103"/>
      <c r="B21" s="105" t="str">
        <f>INDEX(Topic,5*((ROW()-3)/2)+1)</f>
        <v>4.6 Review</v>
      </c>
      <c r="C21" s="106"/>
      <c r="D21" s="107"/>
      <c r="E21" s="124" t="str">
        <f>INDEX(Topic,5*((ROW()-3)/2)+2)</f>
        <v>TEST 4</v>
      </c>
      <c r="F21" s="125"/>
      <c r="G21" s="126"/>
      <c r="H21" s="105" t="str">
        <f>INDEX(Topic,5*((ROW()-3)/2)+3)</f>
        <v>5.1 Chord Properties &amp; Segment Lengths</v>
      </c>
      <c r="I21" s="106"/>
      <c r="J21" s="106"/>
      <c r="K21" s="100" t="str">
        <f>INDEX(Topic,5*((ROW()-3)/2)+4)</f>
        <v>5.2 Segment Lengths - Secants &amp; Tangents</v>
      </c>
      <c r="L21" s="101"/>
      <c r="M21" s="101"/>
      <c r="N21" s="137" t="str">
        <f>INDEX(Topic,5*((ROW()-3)/2)+5)</f>
        <v>5.3 Tangent Problems</v>
      </c>
      <c r="O21" s="138"/>
      <c r="P21" s="139"/>
    </row>
    <row r="22" spans="1:16" s="2" customFormat="1" ht="10" customHeight="1">
      <c r="A22" s="103">
        <v>9</v>
      </c>
      <c r="B22" s="52">
        <f>List_View!$D54</f>
        <v>40</v>
      </c>
      <c r="C22" s="53" t="str">
        <f>IF(ISBLANK(INDEX(Comment,(5*(ROW()-2)/2+1))),"",INDEX(Comment,((5*(ROW()-2)/2+1))))</f>
        <v/>
      </c>
      <c r="D22" s="60">
        <f>List_View!$B54</f>
        <v>43899</v>
      </c>
      <c r="E22" s="52">
        <f>List_View!$D55</f>
        <v>41</v>
      </c>
      <c r="F22" s="55" t="s">
        <v>39</v>
      </c>
      <c r="G22" s="60">
        <f>List_View!$B55</f>
        <v>43900</v>
      </c>
      <c r="H22" s="52">
        <f>List_View!$D56</f>
        <v>42</v>
      </c>
      <c r="I22" s="53" t="s">
        <v>19</v>
      </c>
      <c r="J22" s="60">
        <f>List_View!$B56</f>
        <v>43901</v>
      </c>
      <c r="K22" s="52">
        <f>List_View!$D57</f>
        <v>43</v>
      </c>
      <c r="L22" s="55" t="str">
        <f>IF(ISBLANK(INDEX(Comment,(5*(ROW()-2)/2+4))),"",INDEX(Comment,((5*(ROW()-2)/2+4))))</f>
        <v/>
      </c>
      <c r="M22" s="60">
        <f>List_View!$B57</f>
        <v>43902</v>
      </c>
      <c r="N22" s="52">
        <f>List_View!$D58</f>
        <v>44</v>
      </c>
      <c r="O22" s="53" t="str">
        <f>IF(ISBLANK(INDEX(Comment,(5*(ROW()-2)/2+5))),"",INDEX(Comment,((5*(ROW()-2)/2+5))))</f>
        <v/>
      </c>
      <c r="P22" s="51">
        <f>List_View!$B58</f>
        <v>43903</v>
      </c>
    </row>
    <row r="23" spans="1:16" ht="25" customHeight="1">
      <c r="A23" s="103"/>
      <c r="B23" s="121" t="str">
        <f>INDEX(Topic,5*((ROW()-3)/2)+1)</f>
        <v>5.4 QUIZ</v>
      </c>
      <c r="C23" s="122"/>
      <c r="D23" s="123"/>
      <c r="E23" s="100" t="str">
        <f>INDEX(Topic,5*((ROW()-3)/2)+2)</f>
        <v>5.5 Volume of Spheres, Prisms &amp; Cylinders</v>
      </c>
      <c r="F23" s="101"/>
      <c r="G23" s="102"/>
      <c r="H23" s="100" t="str">
        <f>INDEX(Topic,5*((ROW()-3)/2)+3)</f>
        <v>5.6 Volume of Pyramids &amp; Cones</v>
      </c>
      <c r="I23" s="101"/>
      <c r="J23" s="102"/>
      <c r="K23" s="100" t="str">
        <f>INDEX(Topic,5*((ROW()-3)/2)+4)</f>
        <v>5.7 Volume Applications and Composites</v>
      </c>
      <c r="L23" s="101"/>
      <c r="M23" s="102"/>
      <c r="N23" s="108" t="str">
        <f>INDEX(Topic,5*((ROW()-3)/2)+5)</f>
        <v>5.8  Density, Cavalieri's Principle, &amp; Cross Sections</v>
      </c>
      <c r="O23" s="109"/>
      <c r="P23" s="152"/>
    </row>
    <row r="24" spans="1:16" s="2" customFormat="1" ht="10" customHeight="1">
      <c r="A24" s="103">
        <v>10</v>
      </c>
      <c r="B24" s="52">
        <f>List_View!$D59</f>
        <v>45</v>
      </c>
      <c r="C24" s="55" t="str">
        <f>IF(ISBLANK(INDEX(Comment,(5*(ROW()-2)/2+1))),"",INDEX(Comment,((5*(ROW()-2)/2+1))))</f>
        <v/>
      </c>
      <c r="D24" s="60">
        <f>List_View!$B59</f>
        <v>43906</v>
      </c>
      <c r="E24" s="52">
        <f>List_View!$D60</f>
        <v>46</v>
      </c>
      <c r="F24" s="55" t="s">
        <v>37</v>
      </c>
      <c r="G24" s="60">
        <f>List_View!$B60</f>
        <v>43907</v>
      </c>
      <c r="H24" s="52">
        <f>List_View!$D61</f>
        <v>47</v>
      </c>
      <c r="I24" s="55" t="str">
        <f>IF(ISBLANK(INDEX(Comment,(5*(ROW()-2)/2+3))),"",INDEX(Comment,((5*(ROW()-2)/2+3))))</f>
        <v/>
      </c>
      <c r="J24" s="60">
        <f>List_View!$B61</f>
        <v>43908</v>
      </c>
      <c r="K24" s="52">
        <f>List_View!$D62</f>
        <v>48</v>
      </c>
      <c r="L24" s="55" t="str">
        <f>IF(ISBLANK(INDEX(Comment,(5*(ROW()-2)/2+4))),"",INDEX(Comment,((5*(ROW()-2)/2+4))))</f>
        <v/>
      </c>
      <c r="M24" s="60">
        <f>List_View!$B62</f>
        <v>43909</v>
      </c>
      <c r="N24" s="52">
        <f>List_View!$D63</f>
        <v>49</v>
      </c>
      <c r="O24" s="64" t="str">
        <f>IF(ISBLANK(INDEX(Comment,(5*(ROW()-2)/2+5))),"",INDEX(Comment,((5*(ROW()-2)/2+5))))</f>
        <v/>
      </c>
      <c r="P24" s="51">
        <f>List_View!$B63</f>
        <v>43910</v>
      </c>
    </row>
    <row r="25" spans="1:16" s="37" customFormat="1" ht="25" customHeight="1">
      <c r="A25" s="103"/>
      <c r="B25" s="100" t="str">
        <f>INDEX(Topic,5*((ROW()-3)/2)+1)</f>
        <v>5.9 Review</v>
      </c>
      <c r="C25" s="101"/>
      <c r="D25" s="101"/>
      <c r="E25" s="124" t="str">
        <f>INDEX(Topic,5*((ROW()-3)/2)+2)</f>
        <v>TEST 5</v>
      </c>
      <c r="F25" s="125"/>
      <c r="G25" s="126"/>
      <c r="H25" s="100" t="str">
        <f>INDEX(Topic,5*((ROW()-3)/2)+3)</f>
        <v>6.1 Equations of Lines, Parallel &amp; Perp.</v>
      </c>
      <c r="I25" s="101"/>
      <c r="J25" s="101"/>
      <c r="K25" s="100" t="str">
        <f>INDEX(Topic,5*((ROW()-3)/2)+4)</f>
        <v>6.2 Translations, Reflections &amp; Rotations</v>
      </c>
      <c r="L25" s="101"/>
      <c r="M25" s="102"/>
      <c r="N25" s="100" t="str">
        <f>INDEX(Topic,5*((ROW()-3)/2)+5)</f>
        <v>6.3 Dilations &amp; Combinations</v>
      </c>
      <c r="O25" s="101"/>
      <c r="P25" s="136"/>
    </row>
    <row r="26" spans="1:16" s="2" customFormat="1" ht="10" customHeight="1">
      <c r="A26" s="103">
        <v>11</v>
      </c>
      <c r="B26" s="52">
        <f>List_View!$D64</f>
        <v>50</v>
      </c>
      <c r="C26" s="53" t="str">
        <f>IF(ISBLANK(INDEX(Comment,(5*(ROW()-2)/2+1))),"",INDEX(Comment,((5*(ROW()-2)/2+1))))</f>
        <v/>
      </c>
      <c r="D26" s="60">
        <f>List_View!$B64</f>
        <v>43913</v>
      </c>
      <c r="E26" s="52">
        <f>List_View!$D65</f>
        <v>51</v>
      </c>
      <c r="F26" s="55" t="s">
        <v>36</v>
      </c>
      <c r="G26" s="60">
        <f>List_View!$B65</f>
        <v>43914</v>
      </c>
      <c r="H26" s="52">
        <f>List_View!$D66</f>
        <v>52</v>
      </c>
      <c r="I26" s="53" t="str">
        <f>IF(ISBLANK(INDEX(Comment,(5*(ROW()-4)/2+3))),"",INDEX(Comment,((5*(ROW()-4)/2+3))))</f>
        <v/>
      </c>
      <c r="J26" s="60">
        <f>List_View!$B66</f>
        <v>43915</v>
      </c>
      <c r="K26" s="52">
        <f>List_View!$D67</f>
        <v>53</v>
      </c>
      <c r="L26" s="53" t="str">
        <f>IF(ISBLANK(INDEX(Comment,(5*(ROW()-4)/2+3))),"",INDEX(Comment,((5*(ROW()-4)/2+3))))</f>
        <v/>
      </c>
      <c r="M26" s="60">
        <f>List_View!$B67</f>
        <v>43916</v>
      </c>
      <c r="N26" s="52">
        <f>List_View!$D68</f>
        <v>54</v>
      </c>
      <c r="O26" s="53" t="str">
        <f>IF(ISBLANK(INDEX(Comment,(5*(ROW()-4)/2+3))),"",INDEX(Comment,((5*(ROW()-4)/2+3))))</f>
        <v/>
      </c>
      <c r="P26" s="51">
        <f>List_View!$B68</f>
        <v>43917</v>
      </c>
    </row>
    <row r="27" spans="1:16" ht="25" customHeight="1">
      <c r="A27" s="103"/>
      <c r="B27" s="105" t="str">
        <f>INDEX(Topic,5*((ROW()-3)/2)+1)</f>
        <v>6.4 Distance/ Pythag Thm, Area/ Perimeter</v>
      </c>
      <c r="C27" s="106"/>
      <c r="D27" s="106"/>
      <c r="E27" s="105" t="str">
        <f>INDEX(Topic,5*((ROW()-3)/2)+2)</f>
        <v>6.5 Midpoint and Partitioning of a Segment</v>
      </c>
      <c r="F27" s="106"/>
      <c r="G27" s="107"/>
      <c r="H27" s="100" t="str">
        <f>INDEX(Topic,5*((ROW()-3)/2)+3)</f>
        <v>6.6 Quadrilateral Proofs</v>
      </c>
      <c r="I27" s="101"/>
      <c r="J27" s="101"/>
      <c r="K27" s="105" t="str">
        <f>INDEX(Topic,5*((ROW()-3)/2)+4)</f>
        <v>6.7 Review All</v>
      </c>
      <c r="L27" s="106"/>
      <c r="M27" s="107"/>
      <c r="N27" s="121" t="str">
        <f>INDEX(Topic,5*((ROW()-3)/2)+5)</f>
        <v>6.8 QUIZ</v>
      </c>
      <c r="O27" s="122"/>
      <c r="P27" s="150"/>
    </row>
    <row r="28" spans="1:16" s="2" customFormat="1" ht="10" customHeight="1">
      <c r="A28" s="103">
        <v>12</v>
      </c>
      <c r="B28" s="52" t="str">
        <f>List_View!$D69</f>
        <v>*</v>
      </c>
      <c r="C28" s="55" t="str">
        <f>IF(ISBLANK(INDEX(Comment,(5*(ROW()-2)/2+1))),"",INDEX(Comment,((5*(ROW()-2)/2+1))))</f>
        <v/>
      </c>
      <c r="D28" s="60">
        <f>List_View!$B69</f>
        <v>43920</v>
      </c>
      <c r="E28" s="52" t="str">
        <f>List_View!$D70</f>
        <v>*</v>
      </c>
      <c r="F28" s="55" t="s">
        <v>38</v>
      </c>
      <c r="G28" s="60">
        <f>List_View!$B70</f>
        <v>43921</v>
      </c>
      <c r="H28" s="52" t="str">
        <f>List_View!$D71</f>
        <v>*</v>
      </c>
      <c r="I28" s="53" t="s">
        <v>16</v>
      </c>
      <c r="J28" s="60">
        <f>List_View!$B71</f>
        <v>43922</v>
      </c>
      <c r="K28" s="52" t="str">
        <f>List_View!$D72</f>
        <v>*</v>
      </c>
      <c r="L28" s="55" t="str">
        <f>IF(ISBLANK(INDEX(Comment,(5*(ROW()-4)/2+3))),"",INDEX(Comment,((5*(ROW()-4)/2+3))))</f>
        <v/>
      </c>
      <c r="M28" s="60">
        <f>List_View!$B72</f>
        <v>43923</v>
      </c>
      <c r="N28" s="52" t="str">
        <f>List_View!$D73</f>
        <v>*</v>
      </c>
      <c r="O28" s="55" t="str">
        <f>IF(ISBLANK(INDEX(Comment,(5*(ROW()-4)/2+3))),"",INDEX(Comment,((5*(ROW()-4)/2+3))))</f>
        <v/>
      </c>
      <c r="P28" s="51">
        <f>List_View!$B73</f>
        <v>43924</v>
      </c>
    </row>
    <row r="29" spans="1:16" s="36" customFormat="1" ht="25" customHeight="1">
      <c r="A29" s="103"/>
      <c r="B29" s="100" t="str">
        <f>INDEX(Topic,5*((ROW()-3)/2)+1)</f>
        <v>6.9 Write Equations of Circles &amp; Graph</v>
      </c>
      <c r="C29" s="101"/>
      <c r="D29" s="102"/>
      <c r="E29" s="100" t="str">
        <f>INDEX(Topic,5*((ROW()-3)/2)+2)</f>
        <v>6.10 Change Forms of Circles &amp; Practice</v>
      </c>
      <c r="F29" s="101"/>
      <c r="G29" s="102"/>
      <c r="H29" s="100" t="str">
        <f>INDEX(Topic,5*((ROW()-3)/2)+3)</f>
        <v>6.11 Prove a Point is on a Circle</v>
      </c>
      <c r="I29" s="101"/>
      <c r="J29" s="102"/>
      <c r="K29" s="100" t="str">
        <f>INDEX(Topic,5*((ROW()-3)/2)+4)</f>
        <v>6.12 Review</v>
      </c>
      <c r="L29" s="101"/>
      <c r="M29" s="102"/>
      <c r="N29" s="124" t="str">
        <f>INDEX(Topic,5*((ROW()-3)/2)+5)</f>
        <v>TEST 6</v>
      </c>
      <c r="O29" s="125"/>
      <c r="P29" s="144"/>
    </row>
    <row r="30" spans="1:16" s="2" customFormat="1" ht="10" customHeight="1">
      <c r="A30" s="96" t="s">
        <v>6</v>
      </c>
      <c r="B30" s="52">
        <f>List_View!$D74</f>
        <v>55</v>
      </c>
      <c r="C30" s="65" t="str">
        <f>IF(ISBLANK(INDEX(Comment,(5*(ROW()-2)/2+1))),"",INDEX(Comment,((5*(ROW()-2)/2+1))))</f>
        <v>Spring Break</v>
      </c>
      <c r="D30" s="60">
        <f>List_View!$B74</f>
        <v>43927</v>
      </c>
      <c r="E30" s="52">
        <f>List_View!$D75</f>
        <v>56</v>
      </c>
      <c r="F30" s="65" t="str">
        <f>IF(ISBLANK(INDEX(Comment,(5*(ROW()-2)/2+1))),"",INDEX(Comment,((5*(ROW()-2)/2+1))))</f>
        <v>Spring Break</v>
      </c>
      <c r="G30" s="60">
        <f>List_View!$B75</f>
        <v>43928</v>
      </c>
      <c r="H30" s="52">
        <f>List_View!$D76</f>
        <v>57</v>
      </c>
      <c r="I30" s="65" t="str">
        <f>IF(ISBLANK(INDEX(Comment,(5*(ROW()-2)/2+1))),"",INDEX(Comment,((5*(ROW()-2)/2+1))))</f>
        <v>Spring Break</v>
      </c>
      <c r="J30" s="60">
        <f>List_View!$B76</f>
        <v>43929</v>
      </c>
      <c r="K30" s="56">
        <f>List_View!$D77</f>
        <v>58</v>
      </c>
      <c r="L30" s="65" t="str">
        <f>IF(ISBLANK(INDEX(Comment,(5*(ROW()-2)/2+1))),"",INDEX(Comment,((5*(ROW()-2)/2+1))))</f>
        <v>Spring Break</v>
      </c>
      <c r="M30" s="62">
        <f>List_View!$B77</f>
        <v>43930</v>
      </c>
      <c r="N30" s="52">
        <f>List_View!$D78</f>
        <v>59</v>
      </c>
      <c r="O30" s="65" t="str">
        <f>IF(ISBLANK(INDEX(Comment,(5*(ROW()-2)/2+1))),"",INDEX(Comment,((5*(ROW()-2)/2+1))))</f>
        <v>Spring Break</v>
      </c>
      <c r="P30" s="51">
        <f>List_View!$B78</f>
        <v>43931</v>
      </c>
    </row>
    <row r="31" spans="1:16" s="36" customFormat="1" ht="25" customHeight="1">
      <c r="A31" s="97"/>
      <c r="B31" s="118" t="str">
        <f>INDEX(Topic,5*((ROW()-3)/2)+1)</f>
        <v>NO SCHOOL</v>
      </c>
      <c r="C31" s="119"/>
      <c r="D31" s="120"/>
      <c r="E31" s="118" t="str">
        <f>INDEX(Topic,5*((ROW()-3)/2)+2)</f>
        <v>NO SCHOOL</v>
      </c>
      <c r="F31" s="119"/>
      <c r="G31" s="120"/>
      <c r="H31" s="118" t="str">
        <f>INDEX(Topic,5*((ROW()-3)/2)+3)</f>
        <v>NO SCHOOL</v>
      </c>
      <c r="I31" s="119"/>
      <c r="J31" s="120"/>
      <c r="K31" s="118" t="str">
        <f>INDEX(Topic,5*((ROW()-3)/2)+4)</f>
        <v>NO SCHOOL</v>
      </c>
      <c r="L31" s="119"/>
      <c r="M31" s="120"/>
      <c r="N31" s="118" t="str">
        <f>INDEX(Topic,5*((ROW()-3)/2)+5)</f>
        <v>NO SCHOOL</v>
      </c>
      <c r="O31" s="119"/>
      <c r="P31" s="132"/>
    </row>
    <row r="32" spans="1:16" s="2" customFormat="1" ht="10" customHeight="1">
      <c r="A32" s="103">
        <v>13</v>
      </c>
      <c r="B32" s="56">
        <f>List_View!$D79</f>
        <v>60</v>
      </c>
      <c r="C32" s="65" t="s">
        <v>41</v>
      </c>
      <c r="D32" s="62">
        <f>List_View!$B79</f>
        <v>43934</v>
      </c>
      <c r="E32" s="56">
        <f>List_View!$D80</f>
        <v>61</v>
      </c>
      <c r="F32" s="53" t="s">
        <v>35</v>
      </c>
      <c r="G32" s="62">
        <f>List_View!$B80</f>
        <v>43935</v>
      </c>
      <c r="H32" s="56">
        <f>List_View!$D81</f>
        <v>62</v>
      </c>
      <c r="I32" s="53" t="str">
        <f>IF(ISBLANK(INDEX(Comment,(5*(ROW()-2)/2+3))),"",INDEX(Comment,((5*(ROW()-2)/2+3))))</f>
        <v/>
      </c>
      <c r="J32" s="58">
        <f>List_View!$B81</f>
        <v>43936</v>
      </c>
      <c r="K32" s="52">
        <f>List_View!$D82</f>
        <v>63</v>
      </c>
      <c r="L32" s="53" t="str">
        <f>IF(ISBLANK(INDEX(Comment,(5*(ROW()-2)/2+3))),"",INDEX(Comment,((5*(ROW()-2)/2+3))))</f>
        <v/>
      </c>
      <c r="M32" s="60">
        <f>List_View!$B82</f>
        <v>43937</v>
      </c>
      <c r="N32" s="56">
        <f>List_View!$D83</f>
        <v>64</v>
      </c>
      <c r="O32" s="53" t="str">
        <f>IF(ISBLANK(INDEX(Comment,(5*(ROW()-2)/2+5))),"",INDEX(Comment,((5*(ROW()-2)/2+5))))</f>
        <v/>
      </c>
      <c r="P32" s="59">
        <f>List_View!$B83</f>
        <v>43938</v>
      </c>
    </row>
    <row r="33" spans="1:17" ht="25" customHeight="1">
      <c r="A33" s="103"/>
      <c r="B33" s="100" t="str">
        <f>INDEX(Topic,5*((ROW()-3)/2)+1)</f>
        <v>7.1 Counting Principle, Subsets, Logic</v>
      </c>
      <c r="C33" s="101"/>
      <c r="D33" s="102"/>
      <c r="E33" s="105" t="str">
        <f>INDEX(Topic,5*((ROW()-3)/2)+2)</f>
        <v>7.2 Set Notation &amp; Venn Diagrams</v>
      </c>
      <c r="F33" s="106"/>
      <c r="G33" s="107"/>
      <c r="H33" s="105" t="str">
        <f>INDEX(Topic,5*((ROW()-3)/2)+3)</f>
        <v>7.3 Overlapping &amp; Mutually Exclusive</v>
      </c>
      <c r="I33" s="106"/>
      <c r="J33" s="107"/>
      <c r="K33" s="101" t="str">
        <f>INDEX(Topic,5*((ROW()-3)/2)+4)</f>
        <v>7.4 Conditional Probability</v>
      </c>
      <c r="L33" s="101"/>
      <c r="M33" s="102"/>
      <c r="N33" s="105" t="str">
        <f>INDEX(Topic,5*((ROW()-3)/2)+5)</f>
        <v>7.5 Independent &amp; Dependent Events</v>
      </c>
      <c r="O33" s="106"/>
      <c r="P33" s="151"/>
      <c r="Q33" s="8"/>
    </row>
    <row r="34" spans="1:17" s="2" customFormat="1" ht="10" customHeight="1">
      <c r="A34" s="103">
        <v>14</v>
      </c>
      <c r="B34" s="52">
        <f>List_View!$D84</f>
        <v>65</v>
      </c>
      <c r="C34" s="66" t="str">
        <f>IF(ISBLANK(INDEX(Comment,(5*(ROW()-2)/2+1))),"",INDEX(Comment,((5*(ROW()-2)/2+1))))</f>
        <v/>
      </c>
      <c r="D34" s="54">
        <f>List_View!$B84</f>
        <v>43941</v>
      </c>
      <c r="E34" s="56">
        <f>List_View!$D85</f>
        <v>66</v>
      </c>
      <c r="F34" s="55" t="s">
        <v>34</v>
      </c>
      <c r="G34" s="62">
        <f>List_View!$B85</f>
        <v>43942</v>
      </c>
      <c r="H34" s="67">
        <f>List_View!$D86</f>
        <v>67</v>
      </c>
      <c r="I34" s="66" t="str">
        <f>IF(ISBLANK(INDEX(Comment,(5*(ROW()-2)/2+1))),"",INDEX(Comment,((5*(ROW()-2)/2+1))))</f>
        <v/>
      </c>
      <c r="J34" s="58">
        <f>List_View!$B86</f>
        <v>43943</v>
      </c>
      <c r="K34" s="56">
        <f>List_View!$D87</f>
        <v>68</v>
      </c>
      <c r="L34" s="64"/>
      <c r="M34" s="62">
        <f>List_View!$B87</f>
        <v>43944</v>
      </c>
      <c r="N34" s="52">
        <f>List_View!$D88</f>
        <v>69</v>
      </c>
      <c r="O34" s="55" t="str">
        <f>IF(ISBLANK(INDEX(Comment,(5*(ROW()-2)/2+5))),"",INDEX(Comment,((5*(ROW()-2)/2+5))))</f>
        <v>MATH EOC</v>
      </c>
      <c r="P34" s="51">
        <f>List_View!$B88</f>
        <v>43945</v>
      </c>
    </row>
    <row r="35" spans="1:17" s="36" customFormat="1" ht="25" customHeight="1">
      <c r="A35" s="103"/>
      <c r="B35" s="100" t="str">
        <f>INDEX(Topic,5*((ROW()-3)/2)+1)</f>
        <v>7.6 Applications</v>
      </c>
      <c r="C35" s="101"/>
      <c r="D35" s="101"/>
      <c r="E35" s="100" t="str">
        <f>INDEX(Topic,5*((ROW()-3)/2)+2)</f>
        <v>7.7 Review</v>
      </c>
      <c r="F35" s="101"/>
      <c r="G35" s="102"/>
      <c r="H35" s="124" t="str">
        <f>INDEX(Topic,5*((ROW()-3)/2)+3)</f>
        <v>TEST 7</v>
      </c>
      <c r="I35" s="125"/>
      <c r="J35" s="126"/>
      <c r="K35" s="116" t="str">
        <f>INDEX(Topic,5*((ROW()-3)/2)+4)</f>
        <v>Constructions &amp; Congruence &amp; Similarity 35%</v>
      </c>
      <c r="L35" s="117"/>
      <c r="M35" s="143"/>
      <c r="N35" s="100" t="str">
        <f>INDEX(Topic,5*((ROW()-3)/2)+5)</f>
        <v>MOCK EOC</v>
      </c>
      <c r="O35" s="101"/>
      <c r="P35" s="136"/>
      <c r="Q35" s="50"/>
    </row>
    <row r="36" spans="1:17" s="2" customFormat="1" ht="10" customHeight="1">
      <c r="A36" s="103">
        <v>15</v>
      </c>
      <c r="B36" s="56">
        <f>List_View!$D89</f>
        <v>70</v>
      </c>
      <c r="C36" s="65" t="str">
        <f>IF(ISBLANK(INDEX(Comment,(5*(ROW()-4)/2+2))),"",INDEX(Comment,((5*(ROW()-4)/2+2))))</f>
        <v/>
      </c>
      <c r="D36" s="62">
        <f>List_View!$B89</f>
        <v>43948</v>
      </c>
      <c r="E36" s="56">
        <f>List_View!$D90</f>
        <v>71</v>
      </c>
      <c r="F36" s="65" t="str">
        <f>IF(ISBLANK(INDEX(Comment,(5*(ROW()-4)/2+2))),"",INDEX(Comment,((5*(ROW()-4)/2+2))))</f>
        <v/>
      </c>
      <c r="G36" s="62">
        <f>List_View!$B90</f>
        <v>43949</v>
      </c>
      <c r="H36" s="56">
        <f>List_View!$D91</f>
        <v>72</v>
      </c>
      <c r="I36" s="53" t="str">
        <f>IF(ISBLANK(INDEX(Comment,(5*(ROW()-4)/2+3))),"",INDEX(Comment,((5*(ROW()-4)/2+3))))</f>
        <v/>
      </c>
      <c r="J36" s="62">
        <f>List_View!$B91</f>
        <v>43950</v>
      </c>
      <c r="K36" s="56">
        <f>List_View!$D92</f>
        <v>73</v>
      </c>
      <c r="L36" s="53" t="str">
        <f>IF(ISBLANK(INDEX(Comment,(5*(ROW()-4)/2+3))),"",INDEX(Comment,((5*(ROW()-4)/2+3))))</f>
        <v/>
      </c>
      <c r="M36" s="62">
        <f>List_View!$B92</f>
        <v>43951</v>
      </c>
      <c r="N36" s="56">
        <f>List_View!$D93</f>
        <v>74</v>
      </c>
      <c r="O36" s="53" t="str">
        <f>IF(ISBLANK(INDEX(Comment,(5*(ROW()-4)/2+3))),"",INDEX(Comment,((5*(ROW()-4)/2+3))))</f>
        <v/>
      </c>
      <c r="P36" s="59">
        <f>List_View!$B93</f>
        <v>43952</v>
      </c>
    </row>
    <row r="37" spans="1:17" ht="25" customHeight="1">
      <c r="A37" s="103"/>
      <c r="B37" s="108" t="str">
        <f>INDEX(Topic,5*((ROW()-3)/2)+1)</f>
        <v>Constructions &amp; Equations &amp; Measurement 35%</v>
      </c>
      <c r="C37" s="109"/>
      <c r="D37" s="110"/>
      <c r="E37" s="108" t="str">
        <f>INDEX(Topic,5*((ROW()-3)/2)+2)</f>
        <v>Constructions &amp; Circles 15%</v>
      </c>
      <c r="F37" s="109"/>
      <c r="G37" s="110"/>
      <c r="H37" s="116" t="str">
        <f>INDEX(Topic,5*((ROW()-3)/2)+3)</f>
        <v>Constructions &amp; Statistics &amp; Probability 15%</v>
      </c>
      <c r="I37" s="117"/>
      <c r="J37" s="143"/>
      <c r="K37" s="156" t="str">
        <f>INDEX(Topic,5*((ROW()-3)/2)+4)</f>
        <v>EOC</v>
      </c>
      <c r="L37" s="157"/>
      <c r="M37" s="158"/>
      <c r="N37" s="156" t="str">
        <f>INDEX(Topic,5*((ROW()-3)/2)+5)</f>
        <v>EOC</v>
      </c>
      <c r="O37" s="157"/>
      <c r="P37" s="165"/>
    </row>
    <row r="38" spans="1:17" s="2" customFormat="1" ht="10" customHeight="1">
      <c r="A38" s="104">
        <v>16</v>
      </c>
      <c r="B38" s="56">
        <f>List_View!$D94</f>
        <v>75</v>
      </c>
      <c r="C38" s="53"/>
      <c r="D38" s="62">
        <f>List_View!$B94</f>
        <v>43955</v>
      </c>
      <c r="E38" s="56">
        <f>List_View!$D95</f>
        <v>76</v>
      </c>
      <c r="F38" s="53"/>
      <c r="G38" s="62">
        <f>List_View!$B95</f>
        <v>43956</v>
      </c>
      <c r="H38" s="56">
        <f>List_View!$D96</f>
        <v>77</v>
      </c>
      <c r="I38" s="53" t="str">
        <f>IF(ISBLANK(INDEX(Comment,(5*(ROW()-4)/2+1))),"",INDEX(Comment,((5*(ROW()-4)/2+1))))</f>
        <v>MATH EOC</v>
      </c>
      <c r="J38" s="62">
        <f>List_View!$B96</f>
        <v>43957</v>
      </c>
      <c r="K38" s="56">
        <f>List_View!$D97</f>
        <v>78</v>
      </c>
      <c r="L38" s="53" t="str">
        <f>IF(ISBLANK(INDEX(Comment,(5*(ROW()-2)/2+4))),"",INDEX(Comment,((5*(ROW()-2)/2+4))))</f>
        <v/>
      </c>
      <c r="M38" s="62">
        <f>List_View!$B97</f>
        <v>43958</v>
      </c>
      <c r="N38" s="56">
        <f>List_View!$D98</f>
        <v>79</v>
      </c>
      <c r="O38" s="53" t="str">
        <f>IF(ISBLANK(INDEX(Comment,(5*(ROW()-2)/2+5))),"",INDEX(Comment,((5*(ROW()-2)/2+5))))</f>
        <v/>
      </c>
      <c r="P38" s="59">
        <f>List_View!$B98</f>
        <v>43959</v>
      </c>
      <c r="Q38" s="9"/>
    </row>
    <row r="39" spans="1:17" s="36" customFormat="1" ht="24.75" customHeight="1">
      <c r="A39" s="104"/>
      <c r="B39" s="111" t="str">
        <f>INDEX(Topic,5*((ROW()-3)/2)+1)</f>
        <v>FOOD DAY!</v>
      </c>
      <c r="C39" s="112"/>
      <c r="D39" s="113"/>
      <c r="E39" s="105" t="str">
        <f>INDEX(Topic,5*((ROW()-3)/2)+2)</f>
        <v>8.1 Factoring (a = 1 and DOTS)</v>
      </c>
      <c r="F39" s="106"/>
      <c r="G39" s="107"/>
      <c r="H39" s="100" t="str">
        <f>INDEX(Topic,5*((ROW()-3)/2)+3)</f>
        <v>8.2 - Factoring (a not 1)</v>
      </c>
      <c r="I39" s="101"/>
      <c r="J39" s="102"/>
      <c r="K39" s="100" t="str">
        <f>INDEX(Topic,5*((ROW()-3)/2)+4)</f>
        <v>8.2 Radicals - Simplifying, Adding &amp; Subtracting</v>
      </c>
      <c r="L39" s="101"/>
      <c r="M39" s="102"/>
      <c r="N39" s="100" t="str">
        <f>INDEX(Topic,5*((ROW()-3)/2)+5)</f>
        <v>8.3 Radicals - Multiplying &amp; Dividing</v>
      </c>
      <c r="O39" s="101"/>
      <c r="P39" s="136"/>
    </row>
    <row r="40" spans="1:17" s="2" customFormat="1" ht="10" customHeight="1">
      <c r="A40" s="104">
        <v>17</v>
      </c>
      <c r="B40" s="56">
        <f>List_View!$D99</f>
        <v>80</v>
      </c>
      <c r="C40" s="53" t="str">
        <f>IF(ISBLANK(INDEX(Comment,(5*(ROW()-2)/2+1))),"",INDEX(Comment,((5*(ROW()-2)/2+1))))</f>
        <v/>
      </c>
      <c r="D40" s="62">
        <f>List_View!$B99</f>
        <v>43962</v>
      </c>
      <c r="E40" s="56">
        <f>List_View!$D100</f>
        <v>81</v>
      </c>
      <c r="F40" s="53" t="str">
        <f>IF(ISBLANK(INDEX(Comment,(5*(ROW()-2)/2+2))),"",INDEX(Comment,((5*(ROW()-2)/2+2))))</f>
        <v/>
      </c>
      <c r="G40" s="62">
        <f>List_View!$B100</f>
        <v>43963</v>
      </c>
      <c r="H40" s="56">
        <f>List_View!$D101</f>
        <v>82</v>
      </c>
      <c r="I40" s="68" t="str">
        <f>IF(ISBLANK(INDEX(Comment,(5*(ROW()-4)/2+3))),"",INDEX(Comment,((5*(ROW()-4)/2+3))))</f>
        <v/>
      </c>
      <c r="J40" s="62">
        <f>List_View!$B101</f>
        <v>43964</v>
      </c>
      <c r="K40" s="56">
        <f>List_View!$D102</f>
        <v>83</v>
      </c>
      <c r="L40" s="68" t="str">
        <f>IF(ISBLANK(INDEX(Comment,(5*(ROW()-4)/2+4))),"",INDEX(Comment,((5*(ROW()-4)/2+4))))</f>
        <v/>
      </c>
      <c r="M40" s="62">
        <f>List_View!$B102</f>
        <v>43965</v>
      </c>
      <c r="N40" s="56">
        <f>List_View!$D103</f>
        <v>84</v>
      </c>
      <c r="O40" s="68" t="str">
        <f>IF(ISBLANK(INDEX(Comment,(5*(ROW()-4)/2+4))),"",INDEX(Comment,((5*(ROW()-4)/2+4))))</f>
        <v/>
      </c>
      <c r="P40" s="59">
        <f>List_View!$B103</f>
        <v>43966</v>
      </c>
      <c r="Q40" s="9"/>
    </row>
    <row r="41" spans="1:17" ht="25" customHeight="1">
      <c r="A41" s="104"/>
      <c r="B41" s="140" t="str">
        <f>INDEX(Topic,5*((ROW()-3)/2)+1)</f>
        <v>PI DAY!!</v>
      </c>
      <c r="C41" s="141"/>
      <c r="D41" s="142"/>
      <c r="E41" s="105" t="str">
        <f>INDEX(Topic,5*((ROW()-3)/2)+2)</f>
        <v>8.4 Rationals - Simplifying</v>
      </c>
      <c r="F41" s="106"/>
      <c r="G41" s="107"/>
      <c r="H41" s="105" t="str">
        <f>INDEX(Topic,5*((ROW()-3)/2)+3)</f>
        <v>8.5 Rationals - Adding &amp; Subtracting</v>
      </c>
      <c r="I41" s="106"/>
      <c r="J41" s="107"/>
      <c r="K41" s="105" t="str">
        <f>INDEX(Topic,5*((ROW()-3)/2)+4)</f>
        <v>8.6 Review</v>
      </c>
      <c r="L41" s="106"/>
      <c r="M41" s="107"/>
      <c r="N41" s="159" t="str">
        <f>INDEX(Topic,5*((ROW()-3)/2)+5)</f>
        <v>TEST 8 (50 PTS)</v>
      </c>
      <c r="O41" s="160"/>
      <c r="P41" s="161"/>
    </row>
    <row r="42" spans="1:17" ht="10" customHeight="1">
      <c r="A42" s="98">
        <v>18</v>
      </c>
      <c r="B42" s="56">
        <f>List_View!$D104</f>
        <v>85</v>
      </c>
      <c r="C42" s="65"/>
      <c r="D42" s="69">
        <f>List_View!$B104</f>
        <v>43969</v>
      </c>
      <c r="E42" s="56">
        <f>List_View!$D105</f>
        <v>86</v>
      </c>
      <c r="F42" s="53" t="str">
        <f>IF(ISBLANK(INDEX(Comment,(5*(ROW()-4)/2+3))),"",INDEX(Comment,((5*(ROW()-4)/2+3))))</f>
        <v>1/2 day</v>
      </c>
      <c r="G42" s="57">
        <f>List_View!$B105</f>
        <v>43970</v>
      </c>
      <c r="H42" s="56">
        <f>List_View!$D106</f>
        <v>87</v>
      </c>
      <c r="I42" s="53" t="str">
        <f>IF(ISBLANK(INDEX(Comment,(5*(ROW()-4)/2+3))),"",INDEX(Comment,((5*(ROW()-4)/2+3))))</f>
        <v>1/2 day</v>
      </c>
      <c r="J42" s="70">
        <f>List_View!$B106</f>
        <v>43971</v>
      </c>
      <c r="K42" s="56" t="str">
        <f>List_View!$D107</f>
        <v>*</v>
      </c>
      <c r="L42" s="65" t="str">
        <f>IF(ISBLANK(INDEX(Comment,(5*(ROW()-4)/2+5))),"",INDEX(Comment,((5*(ROW()-4)/2+5))))</f>
        <v>Teacher Workday</v>
      </c>
      <c r="M42" s="70">
        <f>List_View!$B107</f>
        <v>43972</v>
      </c>
      <c r="N42" s="56" t="str">
        <f>List_View!$D108</f>
        <v>*</v>
      </c>
      <c r="O42" s="65" t="str">
        <f>IF(ISBLANK(INDEX(Comment,(5*(ROW()-4)/2+5))),"",INDEX(Comment,((5*(ROW()-4)/2+5))))</f>
        <v>Teacher Workday</v>
      </c>
      <c r="P42" s="71">
        <f>List_View!$B108</f>
        <v>43973</v>
      </c>
    </row>
    <row r="43" spans="1:17" s="36" customFormat="1" ht="25" customHeight="1" thickBot="1">
      <c r="A43" s="99"/>
      <c r="B43" s="153" t="str">
        <f>INDEX(Topic,5*((ROW()-3)/2)+1)</f>
        <v>Review Lowest Test</v>
      </c>
      <c r="C43" s="154"/>
      <c r="D43" s="155"/>
      <c r="E43" s="166" t="str">
        <f>INDEX(Topic,5*((ROW()-3)/2)+2)</f>
        <v>Retake Lowest Test</v>
      </c>
      <c r="F43" s="167"/>
      <c r="G43" s="168"/>
      <c r="H43" s="166" t="str">
        <f>INDEX(Topic,5*((ROW()-3)/2)+3)</f>
        <v>Retake Lowest Test</v>
      </c>
      <c r="I43" s="167"/>
      <c r="J43" s="168"/>
      <c r="K43" s="162" t="str">
        <f>INDEX(Topic,5*((ROW()-3)/2)+4)</f>
        <v>NO SCHOOL</v>
      </c>
      <c r="L43" s="163"/>
      <c r="M43" s="169"/>
      <c r="N43" s="162" t="str">
        <f>INDEX(Topic,5*((ROW()-3)/2)+5)</f>
        <v>NO SCHOOL</v>
      </c>
      <c r="O43" s="163"/>
      <c r="P43" s="164"/>
    </row>
    <row r="46" spans="1:17" ht="25" customHeight="1">
      <c r="A46" s="11"/>
      <c r="B46" s="94"/>
      <c r="C46" s="94"/>
      <c r="D46" s="95"/>
    </row>
    <row r="47" spans="1:17" ht="25" customHeight="1">
      <c r="A47" s="11"/>
      <c r="B47" s="94"/>
      <c r="C47" s="94"/>
      <c r="D47" s="130"/>
    </row>
    <row r="48" spans="1:17" ht="25" customHeight="1">
      <c r="A48" s="11"/>
      <c r="B48" s="94"/>
      <c r="C48" s="94"/>
      <c r="D48" s="95"/>
    </row>
    <row r="49" spans="1:4" ht="25" customHeight="1">
      <c r="A49" s="11"/>
      <c r="B49" s="94"/>
      <c r="C49" s="94"/>
      <c r="D49" s="95"/>
    </row>
    <row r="50" spans="1:4" ht="25" customHeight="1">
      <c r="A50" s="11"/>
      <c r="B50" s="94"/>
      <c r="C50" s="94"/>
      <c r="D50" s="95"/>
    </row>
    <row r="51" spans="1:4" ht="25" customHeight="1">
      <c r="A51" s="11"/>
      <c r="B51" s="94"/>
      <c r="C51" s="94"/>
      <c r="D51" s="95"/>
    </row>
    <row r="52" spans="1:4" ht="25" customHeight="1">
      <c r="A52" s="11"/>
      <c r="B52" s="94"/>
      <c r="C52" s="94"/>
      <c r="D52" s="95"/>
    </row>
    <row r="53" spans="1:4" ht="25" customHeight="1">
      <c r="A53" s="11"/>
      <c r="B53" s="94"/>
      <c r="C53" s="94"/>
      <c r="D53" s="95"/>
    </row>
    <row r="54" spans="1:4" ht="25" customHeight="1">
      <c r="A54" s="11"/>
      <c r="B54" s="94"/>
      <c r="C54" s="94"/>
      <c r="D54" s="95"/>
    </row>
    <row r="55" spans="1:4" ht="25" customHeight="1">
      <c r="A55" s="11"/>
      <c r="B55" s="94"/>
      <c r="C55" s="94"/>
      <c r="D55" s="95"/>
    </row>
    <row r="56" spans="1:4" ht="25" customHeight="1">
      <c r="A56" s="11"/>
      <c r="B56" s="94"/>
      <c r="C56" s="94"/>
      <c r="D56" s="95"/>
    </row>
    <row r="57" spans="1:4" ht="25" customHeight="1">
      <c r="A57" s="11"/>
      <c r="B57" s="94"/>
      <c r="C57" s="94"/>
      <c r="D57" s="95"/>
    </row>
    <row r="58" spans="1:4" ht="25" customHeight="1">
      <c r="A58" s="11"/>
      <c r="B58" s="94"/>
      <c r="C58" s="94"/>
      <c r="D58" s="95"/>
    </row>
    <row r="59" spans="1:4" ht="25" customHeight="1">
      <c r="A59" s="11"/>
      <c r="B59" s="94"/>
      <c r="C59" s="94"/>
      <c r="D59" s="95"/>
    </row>
    <row r="60" spans="1:4" ht="25" customHeight="1">
      <c r="A60" s="11"/>
      <c r="B60" s="94"/>
      <c r="C60" s="94"/>
      <c r="D60" s="95"/>
    </row>
    <row r="61" spans="1:4" ht="25" customHeight="1">
      <c r="A61" s="11"/>
      <c r="B61" s="94"/>
      <c r="C61" s="94"/>
      <c r="D61" s="95"/>
    </row>
    <row r="62" spans="1:4" ht="25" customHeight="1">
      <c r="A62" s="11"/>
      <c r="B62" s="94"/>
      <c r="C62" s="94"/>
      <c r="D62" s="95"/>
    </row>
    <row r="63" spans="1:4" ht="25" customHeight="1">
      <c r="A63" s="11"/>
      <c r="B63" s="94"/>
      <c r="C63" s="94"/>
      <c r="D63" s="95"/>
    </row>
    <row r="64" spans="1:4" ht="25" customHeight="1">
      <c r="A64" s="11"/>
      <c r="B64" s="94"/>
      <c r="C64" s="94"/>
      <c r="D64" s="95"/>
    </row>
    <row r="65" spans="1:4" ht="25" customHeight="1">
      <c r="A65" s="11"/>
      <c r="B65" s="94"/>
      <c r="C65" s="94"/>
      <c r="D65" s="95"/>
    </row>
    <row r="66" spans="1:4" ht="25" customHeight="1">
      <c r="A66" s="11"/>
      <c r="B66" s="94"/>
      <c r="C66" s="94"/>
      <c r="D66" s="95"/>
    </row>
    <row r="67" spans="1:4" ht="25" customHeight="1">
      <c r="A67" s="11"/>
      <c r="B67" s="94"/>
      <c r="C67" s="94"/>
      <c r="D67" s="95"/>
    </row>
    <row r="68" spans="1:4" ht="25" customHeight="1">
      <c r="A68" s="11"/>
      <c r="B68" s="94"/>
      <c r="C68" s="94"/>
      <c r="D68" s="95"/>
    </row>
    <row r="69" spans="1:4" ht="25" customHeight="1">
      <c r="A69" s="11"/>
      <c r="B69" s="94"/>
      <c r="C69" s="94"/>
      <c r="D69" s="95"/>
    </row>
    <row r="70" spans="1:4" ht="25" customHeight="1">
      <c r="A70" s="11"/>
      <c r="B70" s="94"/>
      <c r="C70" s="94"/>
      <c r="D70" s="95"/>
    </row>
    <row r="71" spans="1:4" ht="25" customHeight="1">
      <c r="A71" s="11"/>
      <c r="B71" s="94"/>
      <c r="C71" s="94"/>
      <c r="D71" s="95"/>
    </row>
    <row r="72" spans="1:4" ht="25" customHeight="1">
      <c r="A72" s="11"/>
      <c r="B72" s="94"/>
      <c r="C72" s="94"/>
      <c r="D72" s="95"/>
    </row>
    <row r="73" spans="1:4" ht="25" customHeight="1">
      <c r="A73" s="11"/>
      <c r="B73" s="94"/>
      <c r="C73" s="94"/>
      <c r="D73" s="95"/>
    </row>
    <row r="74" spans="1:4" ht="25" customHeight="1">
      <c r="A74" s="11"/>
      <c r="B74" s="94"/>
      <c r="C74" s="94"/>
      <c r="D74" s="95"/>
    </row>
    <row r="75" spans="1:4" ht="25" customHeight="1">
      <c r="A75" s="11"/>
      <c r="B75" s="94"/>
      <c r="C75" s="94"/>
      <c r="D75" s="95"/>
    </row>
    <row r="76" spans="1:4" ht="25" customHeight="1">
      <c r="A76" s="11"/>
      <c r="B76" s="94"/>
      <c r="C76" s="94"/>
      <c r="D76" s="95"/>
    </row>
    <row r="77" spans="1:4" ht="25" customHeight="1">
      <c r="A77" s="11"/>
      <c r="B77" s="94"/>
      <c r="C77" s="94"/>
      <c r="D77" s="95"/>
    </row>
    <row r="78" spans="1:4" ht="25" customHeight="1">
      <c r="A78" s="11"/>
      <c r="B78" s="94"/>
      <c r="C78" s="94"/>
      <c r="D78" s="95"/>
    </row>
    <row r="79" spans="1:4" ht="25" customHeight="1">
      <c r="A79" s="11"/>
      <c r="B79" s="94"/>
      <c r="C79" s="94"/>
      <c r="D79" s="95"/>
    </row>
    <row r="80" spans="1:4" ht="25" customHeight="1">
      <c r="A80" s="11"/>
      <c r="B80" s="94"/>
      <c r="C80" s="94"/>
      <c r="D80" s="95"/>
    </row>
    <row r="81" spans="1:4" ht="25" customHeight="1">
      <c r="A81" s="11"/>
      <c r="B81" s="94"/>
      <c r="C81" s="94"/>
      <c r="D81" s="95"/>
    </row>
    <row r="82" spans="1:4" ht="25" customHeight="1">
      <c r="A82" s="11"/>
      <c r="B82" s="94"/>
      <c r="C82" s="94"/>
      <c r="D82" s="95"/>
    </row>
    <row r="83" spans="1:4" ht="25" customHeight="1">
      <c r="A83" s="11"/>
      <c r="B83" s="94"/>
      <c r="C83" s="94"/>
      <c r="D83" s="95"/>
    </row>
    <row r="84" spans="1:4" ht="25" customHeight="1">
      <c r="A84" s="11"/>
      <c r="B84" s="94"/>
      <c r="C84" s="94"/>
      <c r="D84" s="95"/>
    </row>
    <row r="85" spans="1:4" ht="25" customHeight="1">
      <c r="A85" s="11"/>
      <c r="B85" s="94"/>
      <c r="C85" s="94"/>
      <c r="D85" s="95"/>
    </row>
    <row r="86" spans="1:4" ht="25" customHeight="1">
      <c r="A86" s="11"/>
      <c r="B86" s="94"/>
      <c r="C86" s="94"/>
      <c r="D86" s="95"/>
    </row>
    <row r="87" spans="1:4" ht="25" customHeight="1">
      <c r="A87" s="11"/>
      <c r="B87" s="94"/>
      <c r="C87" s="94"/>
      <c r="D87" s="95"/>
    </row>
    <row r="88" spans="1:4" ht="25" customHeight="1">
      <c r="A88" s="11"/>
      <c r="B88" s="94"/>
      <c r="C88" s="94"/>
      <c r="D88" s="95"/>
    </row>
    <row r="89" spans="1:4" ht="25" customHeight="1">
      <c r="A89" s="11"/>
      <c r="B89" s="94"/>
      <c r="C89" s="94"/>
      <c r="D89" s="95"/>
    </row>
    <row r="90" spans="1:4" ht="25" customHeight="1">
      <c r="A90" s="11"/>
      <c r="B90" s="94"/>
      <c r="C90" s="94"/>
      <c r="D90" s="95"/>
    </row>
    <row r="91" spans="1:4" ht="25" customHeight="1">
      <c r="A91" s="11"/>
      <c r="B91" s="94"/>
      <c r="C91" s="94"/>
      <c r="D91" s="95"/>
    </row>
    <row r="92" spans="1:4" ht="25" customHeight="1">
      <c r="A92" s="11"/>
      <c r="B92" s="94"/>
      <c r="C92" s="94"/>
      <c r="D92" s="95"/>
    </row>
    <row r="93" spans="1:4" ht="25" customHeight="1">
      <c r="A93" s="11"/>
      <c r="B93" s="94"/>
      <c r="C93" s="94"/>
      <c r="D93" s="95"/>
    </row>
    <row r="94" spans="1:4" ht="25" customHeight="1">
      <c r="A94" s="11"/>
      <c r="B94" s="94"/>
      <c r="C94" s="94"/>
      <c r="D94" s="95"/>
    </row>
    <row r="95" spans="1:4" ht="25" customHeight="1">
      <c r="A95" s="11"/>
      <c r="B95" s="94"/>
      <c r="C95" s="94"/>
      <c r="D95" s="95"/>
    </row>
    <row r="96" spans="1:4" ht="25" customHeight="1">
      <c r="A96" s="11"/>
      <c r="B96" s="94"/>
      <c r="C96" s="94"/>
      <c r="D96" s="95"/>
    </row>
    <row r="97" spans="1:5" ht="25" customHeight="1">
      <c r="A97" s="11"/>
      <c r="B97" s="94"/>
      <c r="C97" s="94"/>
      <c r="D97" s="95"/>
    </row>
    <row r="98" spans="1:5" ht="25" customHeight="1">
      <c r="A98" s="11"/>
      <c r="B98" s="94"/>
      <c r="C98" s="94"/>
      <c r="D98" s="95"/>
    </row>
    <row r="99" spans="1:5" ht="25" customHeight="1">
      <c r="A99" s="11"/>
      <c r="B99" s="94"/>
      <c r="C99" s="94"/>
      <c r="D99" s="95"/>
    </row>
    <row r="100" spans="1:5" ht="25" customHeight="1">
      <c r="A100" s="11"/>
      <c r="B100" s="94"/>
      <c r="C100" s="94"/>
      <c r="D100" s="95"/>
    </row>
    <row r="101" spans="1:5" ht="25" customHeight="1">
      <c r="A101" s="11"/>
      <c r="B101" s="94"/>
      <c r="C101" s="94"/>
      <c r="D101" s="95"/>
    </row>
    <row r="102" spans="1:5" ht="25" customHeight="1">
      <c r="A102" s="11"/>
      <c r="B102" s="94"/>
      <c r="C102" s="94"/>
      <c r="D102" s="95"/>
      <c r="E102" s="12"/>
    </row>
    <row r="103" spans="1:5" ht="25" customHeight="1">
      <c r="A103" s="11"/>
      <c r="B103" s="94"/>
      <c r="C103" s="94"/>
      <c r="D103" s="95"/>
      <c r="E103" s="12"/>
    </row>
    <row r="104" spans="1:5" ht="25" customHeight="1">
      <c r="A104" s="11"/>
      <c r="B104" s="94"/>
      <c r="C104" s="94"/>
      <c r="D104" s="95"/>
      <c r="E104" s="12"/>
    </row>
    <row r="105" spans="1:5" ht="25" customHeight="1">
      <c r="A105" s="11"/>
      <c r="B105" s="94"/>
      <c r="C105" s="94"/>
      <c r="D105" s="95"/>
      <c r="E105" s="12"/>
    </row>
    <row r="106" spans="1:5" ht="25" customHeight="1">
      <c r="A106" s="11"/>
      <c r="B106" s="94"/>
      <c r="C106" s="94"/>
      <c r="D106" s="95"/>
      <c r="E106" s="12"/>
    </row>
    <row r="107" spans="1:5" ht="25" customHeight="1">
      <c r="A107" s="11"/>
      <c r="B107" s="94"/>
      <c r="C107" s="94"/>
      <c r="D107" s="95"/>
      <c r="E107" s="12"/>
    </row>
    <row r="108" spans="1:5" ht="25" customHeight="1">
      <c r="A108" s="11"/>
      <c r="B108" s="94"/>
      <c r="C108" s="94"/>
      <c r="D108" s="95"/>
      <c r="E108" s="12"/>
    </row>
    <row r="109" spans="1:5" ht="25" customHeight="1">
      <c r="A109" s="11"/>
      <c r="B109" s="94"/>
      <c r="C109" s="94"/>
      <c r="D109" s="95"/>
      <c r="E109" s="12"/>
    </row>
    <row r="110" spans="1:5" ht="25" customHeight="1">
      <c r="A110" s="11"/>
      <c r="B110" s="94"/>
      <c r="C110" s="94"/>
      <c r="D110" s="95"/>
      <c r="E110" s="12"/>
    </row>
    <row r="111" spans="1:5" ht="25" customHeight="1">
      <c r="A111" s="11"/>
      <c r="B111" s="94"/>
      <c r="C111" s="94"/>
      <c r="D111" s="95"/>
      <c r="E111" s="12"/>
    </row>
    <row r="112" spans="1:5" ht="25" customHeight="1">
      <c r="A112" s="11"/>
      <c r="B112" s="94"/>
      <c r="C112" s="94"/>
      <c r="D112" s="95"/>
      <c r="E112" s="12"/>
    </row>
    <row r="113" spans="1:5" ht="25" customHeight="1">
      <c r="A113" s="11"/>
      <c r="B113" s="94"/>
      <c r="C113" s="94"/>
      <c r="D113" s="95"/>
      <c r="E113" s="12"/>
    </row>
    <row r="114" spans="1:5" ht="25" customHeight="1">
      <c r="A114" s="11"/>
      <c r="B114" s="94"/>
      <c r="C114" s="94"/>
      <c r="D114" s="95"/>
      <c r="E114" s="12"/>
    </row>
    <row r="115" spans="1:5" ht="25" customHeight="1">
      <c r="A115" s="11"/>
      <c r="B115" s="94"/>
      <c r="C115" s="94"/>
      <c r="D115" s="95"/>
      <c r="E115" s="12"/>
    </row>
    <row r="116" spans="1:5" ht="25" customHeight="1">
      <c r="A116" s="11"/>
      <c r="B116" s="94"/>
      <c r="C116" s="94"/>
      <c r="D116" s="95"/>
      <c r="E116" s="12"/>
    </row>
    <row r="117" spans="1:5" ht="25" customHeight="1">
      <c r="A117" s="11"/>
      <c r="B117" s="94"/>
      <c r="C117" s="94"/>
      <c r="D117" s="95"/>
      <c r="E117" s="12"/>
    </row>
    <row r="118" spans="1:5" ht="25" customHeight="1">
      <c r="A118" s="11"/>
      <c r="B118" s="94"/>
      <c r="C118" s="94"/>
      <c r="D118" s="95"/>
      <c r="E118" s="12"/>
    </row>
    <row r="119" spans="1:5" ht="25" customHeight="1">
      <c r="A119" s="11"/>
      <c r="B119" s="94"/>
      <c r="C119" s="94"/>
      <c r="D119" s="95"/>
      <c r="E119" s="12"/>
    </row>
    <row r="120" spans="1:5" ht="25" customHeight="1">
      <c r="A120" s="11"/>
      <c r="B120" s="94"/>
      <c r="C120" s="94"/>
      <c r="D120" s="95"/>
      <c r="E120" s="12"/>
    </row>
    <row r="121" spans="1:5" ht="25" customHeight="1">
      <c r="A121" s="11"/>
      <c r="B121" s="94"/>
      <c r="C121" s="94"/>
      <c r="D121" s="95"/>
      <c r="E121" s="12"/>
    </row>
    <row r="122" spans="1:5" ht="25" customHeight="1">
      <c r="A122" s="11"/>
      <c r="B122" s="94"/>
      <c r="C122" s="94"/>
      <c r="D122" s="95"/>
      <c r="E122" s="12"/>
    </row>
    <row r="123" spans="1:5" ht="25" customHeight="1">
      <c r="A123" s="11"/>
      <c r="B123" s="94"/>
      <c r="C123" s="94"/>
      <c r="D123" s="95"/>
      <c r="E123" s="12"/>
    </row>
    <row r="124" spans="1:5" ht="25" customHeight="1">
      <c r="A124" s="11"/>
      <c r="B124" s="94"/>
      <c r="C124" s="94"/>
      <c r="D124" s="95"/>
      <c r="E124" s="12"/>
    </row>
    <row r="125" spans="1:5" ht="25" customHeight="1">
      <c r="A125" s="11"/>
      <c r="B125" s="94"/>
      <c r="C125" s="94"/>
      <c r="D125" s="95"/>
      <c r="E125" s="12"/>
    </row>
    <row r="126" spans="1:5" ht="25" customHeight="1">
      <c r="A126" s="11"/>
      <c r="B126" s="94"/>
      <c r="C126" s="94"/>
      <c r="D126" s="95"/>
      <c r="E126" s="12"/>
    </row>
    <row r="127" spans="1:5" ht="25" customHeight="1">
      <c r="A127" s="11"/>
      <c r="B127" s="94"/>
      <c r="C127" s="94"/>
      <c r="D127" s="95"/>
      <c r="E127" s="12"/>
    </row>
    <row r="128" spans="1:5" ht="25" customHeight="1">
      <c r="A128" s="11"/>
      <c r="B128" s="94"/>
      <c r="C128" s="94"/>
      <c r="D128" s="95"/>
      <c r="E128" s="12"/>
    </row>
    <row r="129" spans="1:5" ht="25" customHeight="1">
      <c r="A129" s="11"/>
      <c r="B129" s="94"/>
      <c r="C129" s="94"/>
      <c r="D129" s="95"/>
      <c r="E129" s="12"/>
    </row>
    <row r="130" spans="1:5" ht="25" customHeight="1">
      <c r="A130" s="11"/>
      <c r="B130" s="94"/>
      <c r="C130" s="94"/>
      <c r="D130" s="95"/>
      <c r="E130" s="12"/>
    </row>
    <row r="131" spans="1:5" ht="25" customHeight="1">
      <c r="A131" s="11"/>
      <c r="B131" s="94"/>
      <c r="C131" s="94"/>
      <c r="D131" s="95"/>
      <c r="E131" s="12"/>
    </row>
    <row r="132" spans="1:5" ht="25" customHeight="1">
      <c r="A132" s="11"/>
      <c r="B132" s="94"/>
      <c r="C132" s="94"/>
      <c r="D132" s="95"/>
      <c r="E132" s="12"/>
    </row>
    <row r="133" spans="1:5" ht="25" customHeight="1">
      <c r="A133" s="11"/>
      <c r="B133" s="94"/>
      <c r="C133" s="94"/>
      <c r="D133" s="95"/>
      <c r="E133" s="12"/>
    </row>
    <row r="134" spans="1:5" ht="25" customHeight="1">
      <c r="A134" s="11"/>
      <c r="B134" s="94"/>
      <c r="C134" s="94"/>
      <c r="D134" s="95"/>
      <c r="E134" s="12"/>
    </row>
    <row r="135" spans="1:5" ht="25" customHeight="1">
      <c r="A135" s="11"/>
      <c r="B135" s="94"/>
      <c r="C135" s="94"/>
      <c r="D135" s="95"/>
      <c r="E135" s="12"/>
    </row>
    <row r="136" spans="1:5" ht="25" customHeight="1">
      <c r="A136" s="11"/>
      <c r="B136" s="94"/>
      <c r="C136" s="94"/>
      <c r="D136" s="95"/>
      <c r="E136" s="12"/>
    </row>
    <row r="137" spans="1:5" ht="25" customHeight="1">
      <c r="A137" s="11"/>
      <c r="B137" s="94"/>
      <c r="C137" s="94"/>
      <c r="D137" s="95"/>
      <c r="E137" s="12"/>
    </row>
  </sheetData>
  <mergeCells count="218">
    <mergeCell ref="B43:D43"/>
    <mergeCell ref="K37:M37"/>
    <mergeCell ref="K29:M29"/>
    <mergeCell ref="N29:P29"/>
    <mergeCell ref="K41:M41"/>
    <mergeCell ref="N41:P41"/>
    <mergeCell ref="N27:P27"/>
    <mergeCell ref="K39:M39"/>
    <mergeCell ref="N39:P39"/>
    <mergeCell ref="K35:M35"/>
    <mergeCell ref="N33:P33"/>
    <mergeCell ref="N35:P35"/>
    <mergeCell ref="N43:P43"/>
    <mergeCell ref="N37:P37"/>
    <mergeCell ref="E43:G43"/>
    <mergeCell ref="H43:J43"/>
    <mergeCell ref="K43:M43"/>
    <mergeCell ref="N17:P17"/>
    <mergeCell ref="E17:G17"/>
    <mergeCell ref="K17:M17"/>
    <mergeCell ref="H19:J19"/>
    <mergeCell ref="B23:D23"/>
    <mergeCell ref="H23:J23"/>
    <mergeCell ref="B17:D17"/>
    <mergeCell ref="N19:P19"/>
    <mergeCell ref="N23:P23"/>
    <mergeCell ref="H17:J17"/>
    <mergeCell ref="K23:M23"/>
    <mergeCell ref="E23:G23"/>
    <mergeCell ref="E21:G21"/>
    <mergeCell ref="K21:M21"/>
    <mergeCell ref="K19:M19"/>
    <mergeCell ref="E19:G19"/>
    <mergeCell ref="E9:G9"/>
    <mergeCell ref="N15:P15"/>
    <mergeCell ref="E15:G15"/>
    <mergeCell ref="K15:M15"/>
    <mergeCell ref="E5:G5"/>
    <mergeCell ref="K5:M5"/>
    <mergeCell ref="H5:J5"/>
    <mergeCell ref="N5:P5"/>
    <mergeCell ref="H15:J15"/>
    <mergeCell ref="E7:G7"/>
    <mergeCell ref="K7:M7"/>
    <mergeCell ref="H7:J7"/>
    <mergeCell ref="E13:G13"/>
    <mergeCell ref="H13:J13"/>
    <mergeCell ref="K13:M13"/>
    <mergeCell ref="N13:P13"/>
    <mergeCell ref="N7:P7"/>
    <mergeCell ref="K9:M9"/>
    <mergeCell ref="H9:J9"/>
    <mergeCell ref="N9:P9"/>
    <mergeCell ref="H11:J11"/>
    <mergeCell ref="N11:P11"/>
    <mergeCell ref="E11:G11"/>
    <mergeCell ref="K11:M11"/>
    <mergeCell ref="B56:D56"/>
    <mergeCell ref="B57:D57"/>
    <mergeCell ref="B58:D58"/>
    <mergeCell ref="B59:D59"/>
    <mergeCell ref="B60:D60"/>
    <mergeCell ref="B61:D61"/>
    <mergeCell ref="E3:G3"/>
    <mergeCell ref="H3:J3"/>
    <mergeCell ref="K31:M31"/>
    <mergeCell ref="K3:M3"/>
    <mergeCell ref="H31:J31"/>
    <mergeCell ref="B54:D54"/>
    <mergeCell ref="B55:D55"/>
    <mergeCell ref="B52:D52"/>
    <mergeCell ref="B53:D53"/>
    <mergeCell ref="H33:J33"/>
    <mergeCell ref="E33:G33"/>
    <mergeCell ref="K33:M33"/>
    <mergeCell ref="B41:D41"/>
    <mergeCell ref="E41:G41"/>
    <mergeCell ref="H35:J35"/>
    <mergeCell ref="H39:J39"/>
    <mergeCell ref="H37:J37"/>
    <mergeCell ref="B35:D35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121:D121"/>
    <mergeCell ref="B114:D114"/>
    <mergeCell ref="B115:D115"/>
    <mergeCell ref="B116:D116"/>
    <mergeCell ref="B117:D117"/>
    <mergeCell ref="B118:D118"/>
    <mergeCell ref="B119:D119"/>
    <mergeCell ref="N3:P3"/>
    <mergeCell ref="B46:D46"/>
    <mergeCell ref="B47:D47"/>
    <mergeCell ref="B48:D48"/>
    <mergeCell ref="B49:D49"/>
    <mergeCell ref="B50:D50"/>
    <mergeCell ref="B51:D51"/>
    <mergeCell ref="B3:D3"/>
    <mergeCell ref="K27:M27"/>
    <mergeCell ref="H27:J27"/>
    <mergeCell ref="N31:P31"/>
    <mergeCell ref="E31:G31"/>
    <mergeCell ref="B25:D25"/>
    <mergeCell ref="H25:J25"/>
    <mergeCell ref="B31:D31"/>
    <mergeCell ref="B27:D27"/>
    <mergeCell ref="E27:G27"/>
    <mergeCell ref="B19:D19"/>
    <mergeCell ref="N25:P25"/>
    <mergeCell ref="E25:G25"/>
    <mergeCell ref="K25:M25"/>
    <mergeCell ref="B21:D21"/>
    <mergeCell ref="H21:J21"/>
    <mergeCell ref="N21:P21"/>
    <mergeCell ref="A8:A9"/>
    <mergeCell ref="A2:A3"/>
    <mergeCell ref="A4:A5"/>
    <mergeCell ref="A6:A7"/>
    <mergeCell ref="B7:D7"/>
    <mergeCell ref="A10:A11"/>
    <mergeCell ref="A12:A13"/>
    <mergeCell ref="A14:A15"/>
    <mergeCell ref="A16:A17"/>
    <mergeCell ref="B9:D9"/>
    <mergeCell ref="B5:D5"/>
    <mergeCell ref="B15:D15"/>
    <mergeCell ref="B13:D13"/>
    <mergeCell ref="B11:D11"/>
    <mergeCell ref="A40:A41"/>
    <mergeCell ref="A28:A29"/>
    <mergeCell ref="A24:A25"/>
    <mergeCell ref="A26:A27"/>
    <mergeCell ref="A32:A33"/>
    <mergeCell ref="A34:A35"/>
    <mergeCell ref="A38:A39"/>
    <mergeCell ref="A36:A37"/>
    <mergeCell ref="H41:J41"/>
    <mergeCell ref="E39:G39"/>
    <mergeCell ref="E37:G37"/>
    <mergeCell ref="B39:D39"/>
    <mergeCell ref="B37:D37"/>
    <mergeCell ref="E35:G35"/>
    <mergeCell ref="B33:D33"/>
    <mergeCell ref="B137:D137"/>
    <mergeCell ref="A30:A31"/>
    <mergeCell ref="A42:A43"/>
    <mergeCell ref="B29:D29"/>
    <mergeCell ref="E29:G29"/>
    <mergeCell ref="H29:J29"/>
    <mergeCell ref="A18:A19"/>
    <mergeCell ref="A20:A21"/>
    <mergeCell ref="A22:A23"/>
    <mergeCell ref="B134:D134"/>
    <mergeCell ref="B135:D135"/>
    <mergeCell ref="B136:D136"/>
    <mergeCell ref="B132:D132"/>
    <mergeCell ref="B133:D133"/>
    <mergeCell ref="B126:D12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</mergeCells>
  <phoneticPr fontId="1" type="noConversion"/>
  <conditionalFormatting sqref="A29 A15 A39 K39:P39 A17 A16:P16 A18:P25 B26:P26 A26:A27 O2:P6 A40:P43 A2:N14 A37:P38 A36:B36 D36:P36 A30:P35 O8:P13 P14 A28:P28">
    <cfRule type="expression" dxfId="7" priority="9" stopIfTrue="1">
      <formula>SEARCH("quiz",)</formula>
    </cfRule>
  </conditionalFormatting>
  <conditionalFormatting sqref="B29:P29">
    <cfRule type="expression" dxfId="6" priority="8" stopIfTrue="1">
      <formula>SEARCH("quiz",)</formula>
    </cfRule>
  </conditionalFormatting>
  <conditionalFormatting sqref="B27:P27">
    <cfRule type="expression" dxfId="5" priority="7" stopIfTrue="1">
      <formula>SEARCH("quiz",)</formula>
    </cfRule>
  </conditionalFormatting>
  <conditionalFormatting sqref="B39:J39">
    <cfRule type="expression" dxfId="4" priority="5" stopIfTrue="1">
      <formula>SEARCH("quiz",)</formula>
    </cfRule>
  </conditionalFormatting>
  <conditionalFormatting sqref="B17:P17">
    <cfRule type="expression" dxfId="3" priority="4" stopIfTrue="1">
      <formula>SEARCH("quiz",)</formula>
    </cfRule>
  </conditionalFormatting>
  <conditionalFormatting sqref="B15:P15">
    <cfRule type="expression" dxfId="2" priority="3" stopIfTrue="1">
      <formula>SEARCH("quiz",)</formula>
    </cfRule>
  </conditionalFormatting>
  <conditionalFormatting sqref="C36">
    <cfRule type="expression" dxfId="1" priority="2" stopIfTrue="1">
      <formula>SEARCH("quiz",)</formula>
    </cfRule>
  </conditionalFormatting>
  <conditionalFormatting sqref="O14">
    <cfRule type="expression" dxfId="0" priority="1" stopIfTrue="1">
      <formula>SEARCH("quiz",)</formula>
    </cfRule>
  </conditionalFormatting>
  <printOptions horizontalCentered="1" verticalCentered="1"/>
  <pageMargins left="0.56000000000000005" right="0.5" top="0.47" bottom="0.25" header="0.5" footer="0.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6C81691DF5C4AB3737C0AAE29BFAF" ma:contentTypeVersion="11" ma:contentTypeDescription="Create a new document." ma:contentTypeScope="" ma:versionID="5b621ab1106c11dbeb16b94709170bb1">
  <xsd:schema xmlns:xsd="http://www.w3.org/2001/XMLSchema" xmlns:xs="http://www.w3.org/2001/XMLSchema" xmlns:p="http://schemas.microsoft.com/office/2006/metadata/properties" xmlns:ns2="c49f9e5e-7762-4f3d-8ddf-a23f8862d4c3" xmlns:ns3="464889cd-278b-42e2-97bf-df38317c9b92" targetNamespace="http://schemas.microsoft.com/office/2006/metadata/properties" ma:root="true" ma:fieldsID="7b9cc03ab25bded10cdb1f7e11514d81" ns2:_="" ns3:_="">
    <xsd:import namespace="c49f9e5e-7762-4f3d-8ddf-a23f8862d4c3"/>
    <xsd:import namespace="464889cd-278b-42e2-97bf-df38317c9b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f9e5e-7762-4f3d-8ddf-a23f8862d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889cd-278b-42e2-97bf-df38317c9b9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998049-2CE9-484B-9DE1-6C754FABADC9}">
  <ds:schemaRefs>
    <ds:schemaRef ds:uri="http://purl.org/dc/dcmitype/"/>
    <ds:schemaRef ds:uri="c49f9e5e-7762-4f3d-8ddf-a23f8862d4c3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64889cd-278b-42e2-97bf-df38317c9b92"/>
  </ds:schemaRefs>
</ds:datastoreItem>
</file>

<file path=customXml/itemProps2.xml><?xml version="1.0" encoding="utf-8"?>
<ds:datastoreItem xmlns:ds="http://schemas.openxmlformats.org/officeDocument/2006/customXml" ds:itemID="{FB7E9D8F-075E-4BB8-B948-B37675F34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f9e5e-7762-4f3d-8ddf-a23f8862d4c3"/>
    <ds:schemaRef ds:uri="464889cd-278b-42e2-97bf-df38317c9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E5224A-71D7-49A0-9328-B82A9EE4A9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List_View</vt:lpstr>
      <vt:lpstr>Calendar View</vt:lpstr>
      <vt:lpstr>Comment</vt:lpstr>
      <vt:lpstr>Date</vt:lpstr>
      <vt:lpstr>'Calendar View'!Print_Area</vt:lpstr>
      <vt:lpstr>Session_Day</vt:lpstr>
      <vt:lpstr>Topic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Hillgrove</dc:creator>
  <cp:keywords/>
  <dc:description/>
  <cp:lastModifiedBy>Kelly Wiggins</cp:lastModifiedBy>
  <cp:revision/>
  <cp:lastPrinted>2020-01-02T15:45:11Z</cp:lastPrinted>
  <dcterms:created xsi:type="dcterms:W3CDTF">2001-08-10T01:25:35Z</dcterms:created>
  <dcterms:modified xsi:type="dcterms:W3CDTF">2020-01-04T16:34:29Z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0x01010071B6C81691DF5C4AB3737C0AAE29BFAF</vt:lpwstr>
  </property>
</Properties>
</file>