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achers\Hillgrove Departments - B\Math\GSE Geometry\Syllabus &amp; Calendar\"/>
    </mc:Choice>
  </mc:AlternateContent>
  <bookViews>
    <workbookView xWindow="480" yWindow="180" windowWidth="11340" windowHeight="8388" activeTab="1"/>
  </bookViews>
  <sheets>
    <sheet name="List_View" sheetId="5" r:id="rId1"/>
    <sheet name="Calendar View" sheetId="1" r:id="rId2"/>
  </sheets>
  <definedNames>
    <definedName name="Comment">List_View!$E$4:$E$103</definedName>
    <definedName name="Date">List_View!$B$4:$B$103</definedName>
    <definedName name="_xlnm.Print_Area" localSheetId="1">'Calendar View'!$A$1:$P$43</definedName>
    <definedName name="Session_Day">List_View!$D$4:$D$103</definedName>
    <definedName name="Topic">List_View!$F$4:$F$106</definedName>
  </definedNames>
  <calcPr calcId="162913"/>
</workbook>
</file>

<file path=xl/calcChain.xml><?xml version="1.0" encoding="utf-8"?>
<calcChain xmlns="http://schemas.openxmlformats.org/spreadsheetml/2006/main">
  <c r="E27" i="1" l="1"/>
  <c r="K31" i="1" l="1"/>
  <c r="N42" i="1" l="1"/>
  <c r="K42" i="1"/>
  <c r="H42" i="1"/>
  <c r="E42" i="1"/>
  <c r="B42" i="1"/>
  <c r="H43" i="1"/>
  <c r="E43" i="1"/>
  <c r="B43" i="1"/>
  <c r="N16" i="1" l="1"/>
  <c r="K16" i="1"/>
  <c r="H16" i="1"/>
  <c r="E16" i="1"/>
  <c r="B16" i="1"/>
  <c r="N14" i="1"/>
  <c r="K14" i="1"/>
  <c r="H14" i="1"/>
  <c r="E14" i="1"/>
  <c r="B14" i="1"/>
  <c r="B12" i="1"/>
  <c r="N10" i="1"/>
  <c r="K10" i="1"/>
  <c r="H10" i="1"/>
  <c r="E10" i="1"/>
  <c r="B10" i="1"/>
  <c r="N40" i="1" l="1"/>
  <c r="K40" i="1"/>
  <c r="H40" i="1"/>
  <c r="E40" i="1"/>
  <c r="B40" i="1"/>
  <c r="N41" i="1"/>
  <c r="K41" i="1"/>
  <c r="H41" i="1"/>
  <c r="E41" i="1"/>
  <c r="B41" i="1"/>
  <c r="O40" i="1"/>
  <c r="L40" i="1"/>
  <c r="I40" i="1"/>
  <c r="F40" i="1"/>
  <c r="C40" i="1"/>
  <c r="F20" i="1"/>
  <c r="I2" i="1"/>
  <c r="B3" i="1"/>
  <c r="N34" i="1"/>
  <c r="K34" i="1"/>
  <c r="H34" i="1"/>
  <c r="E34" i="1"/>
  <c r="B34" i="1"/>
  <c r="B32" i="1"/>
  <c r="N30" i="1"/>
  <c r="K30" i="1"/>
  <c r="H30" i="1"/>
  <c r="E30" i="1"/>
  <c r="B30" i="1"/>
  <c r="B5" i="5"/>
  <c r="H26" i="1"/>
  <c r="K26" i="1"/>
  <c r="N26" i="1"/>
  <c r="N24" i="1"/>
  <c r="K24" i="1"/>
  <c r="H24" i="1"/>
  <c r="H22" i="1"/>
  <c r="K22" i="1"/>
  <c r="N22" i="1"/>
  <c r="N20" i="1"/>
  <c r="K20" i="1"/>
  <c r="H20" i="1"/>
  <c r="H18" i="1"/>
  <c r="K18" i="1"/>
  <c r="N18" i="1"/>
  <c r="N12" i="1"/>
  <c r="K12" i="1"/>
  <c r="H12" i="1"/>
  <c r="E26" i="1"/>
  <c r="E24" i="1"/>
  <c r="E22" i="1"/>
  <c r="E20" i="1"/>
  <c r="E18" i="1"/>
  <c r="E12" i="1"/>
  <c r="B28" i="1"/>
  <c r="B26" i="1"/>
  <c r="B24" i="1"/>
  <c r="B22" i="1"/>
  <c r="B20" i="1"/>
  <c r="B18" i="1"/>
  <c r="N8" i="1"/>
  <c r="K8" i="1"/>
  <c r="H8" i="1"/>
  <c r="E8" i="1"/>
  <c r="C4" i="5"/>
  <c r="B7" i="1"/>
  <c r="O38" i="1"/>
  <c r="O36" i="1"/>
  <c r="O34" i="1"/>
  <c r="O32" i="1"/>
  <c r="O30" i="1"/>
  <c r="O28" i="1"/>
  <c r="O26" i="1"/>
  <c r="O22" i="1"/>
  <c r="O20" i="1"/>
  <c r="O18" i="1"/>
  <c r="O16" i="1"/>
  <c r="O14" i="1"/>
  <c r="O10" i="1"/>
  <c r="O8" i="1"/>
  <c r="O6" i="1"/>
  <c r="O4" i="1"/>
  <c r="L38" i="1"/>
  <c r="L36" i="1"/>
  <c r="L34" i="1"/>
  <c r="L32" i="1"/>
  <c r="L30" i="1"/>
  <c r="L28" i="1"/>
  <c r="L26" i="1"/>
  <c r="L24" i="1"/>
  <c r="L22" i="1"/>
  <c r="L20" i="1"/>
  <c r="L18" i="1"/>
  <c r="L16" i="1"/>
  <c r="L14" i="1"/>
  <c r="L12" i="1"/>
  <c r="L10" i="1"/>
  <c r="L6" i="1"/>
  <c r="L4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I10" i="1"/>
  <c r="I8" i="1"/>
  <c r="I6" i="1"/>
  <c r="I4" i="1"/>
  <c r="F38" i="1"/>
  <c r="F36" i="1"/>
  <c r="F34" i="1"/>
  <c r="F32" i="1"/>
  <c r="F30" i="1"/>
  <c r="F28" i="1"/>
  <c r="F26" i="1"/>
  <c r="F24" i="1"/>
  <c r="F22" i="1"/>
  <c r="F18" i="1"/>
  <c r="F16" i="1"/>
  <c r="F14" i="1"/>
  <c r="F12" i="1"/>
  <c r="F10" i="1"/>
  <c r="F8" i="1"/>
  <c r="F6" i="1"/>
  <c r="F4" i="1"/>
  <c r="O2" i="1"/>
  <c r="L2" i="1"/>
  <c r="F2" i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C10" i="1"/>
  <c r="C8" i="1"/>
  <c r="C6" i="1"/>
  <c r="C4" i="1"/>
  <c r="C2" i="1"/>
  <c r="K2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7" i="1"/>
  <c r="N5" i="1"/>
  <c r="K39" i="1"/>
  <c r="K37" i="1"/>
  <c r="K35" i="1"/>
  <c r="K33" i="1"/>
  <c r="K29" i="1"/>
  <c r="K27" i="1"/>
  <c r="K25" i="1"/>
  <c r="K23" i="1"/>
  <c r="K21" i="1"/>
  <c r="K19" i="1"/>
  <c r="K17" i="1"/>
  <c r="K15" i="1"/>
  <c r="K13" i="1"/>
  <c r="K11" i="1"/>
  <c r="K9" i="1"/>
  <c r="K7" i="1"/>
  <c r="K5" i="1"/>
  <c r="H39" i="1"/>
  <c r="H37" i="1"/>
  <c r="H35" i="1"/>
  <c r="H33" i="1"/>
  <c r="H31" i="1"/>
  <c r="H29" i="1"/>
  <c r="H27" i="1"/>
  <c r="H25" i="1"/>
  <c r="H23" i="1"/>
  <c r="H21" i="1"/>
  <c r="H19" i="1"/>
  <c r="H17" i="1"/>
  <c r="H15" i="1"/>
  <c r="H13" i="1"/>
  <c r="H11" i="1"/>
  <c r="H9" i="1"/>
  <c r="H7" i="1"/>
  <c r="H5" i="1"/>
  <c r="E39" i="1"/>
  <c r="E37" i="1"/>
  <c r="E35" i="1"/>
  <c r="E33" i="1"/>
  <c r="E31" i="1"/>
  <c r="E29" i="1"/>
  <c r="E25" i="1"/>
  <c r="E23" i="1"/>
  <c r="E21" i="1"/>
  <c r="E19" i="1"/>
  <c r="E17" i="1"/>
  <c r="E15" i="1"/>
  <c r="E13" i="1"/>
  <c r="E11" i="1"/>
  <c r="E9" i="1"/>
  <c r="E7" i="1"/>
  <c r="E5" i="1"/>
  <c r="B39" i="1"/>
  <c r="B37" i="1"/>
  <c r="B35" i="1"/>
  <c r="B33" i="1"/>
  <c r="B31" i="1"/>
  <c r="B29" i="1"/>
  <c r="B27" i="1"/>
  <c r="B25" i="1"/>
  <c r="B23" i="1"/>
  <c r="B21" i="1"/>
  <c r="B19" i="1"/>
  <c r="B17" i="1"/>
  <c r="B15" i="1"/>
  <c r="B13" i="1"/>
  <c r="B11" i="1"/>
  <c r="B9" i="1"/>
  <c r="B5" i="1"/>
  <c r="N3" i="1"/>
  <c r="K3" i="1"/>
  <c r="H3" i="1"/>
  <c r="E3" i="1"/>
  <c r="A1" i="1"/>
  <c r="N38" i="1"/>
  <c r="K38" i="1"/>
  <c r="H38" i="1"/>
  <c r="E38" i="1"/>
  <c r="B38" i="1"/>
  <c r="N36" i="1"/>
  <c r="K36" i="1"/>
  <c r="H36" i="1"/>
  <c r="E36" i="1"/>
  <c r="B36" i="1"/>
  <c r="N32" i="1"/>
  <c r="K32" i="1"/>
  <c r="H32" i="1"/>
  <c r="E32" i="1"/>
  <c r="N28" i="1"/>
  <c r="K28" i="1"/>
  <c r="H28" i="1"/>
  <c r="E28" i="1"/>
  <c r="D2" i="1"/>
  <c r="B8" i="1"/>
  <c r="N6" i="1"/>
  <c r="K6" i="1"/>
  <c r="H6" i="1"/>
  <c r="E6" i="1"/>
  <c r="B6" i="1"/>
  <c r="N4" i="1"/>
  <c r="K4" i="1"/>
  <c r="H4" i="1"/>
  <c r="E4" i="1"/>
  <c r="B4" i="1"/>
  <c r="N2" i="1"/>
  <c r="H2" i="1"/>
  <c r="E2" i="1"/>
  <c r="B2" i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l="1"/>
  <c r="A105" i="5" s="1"/>
  <c r="G2" i="1"/>
  <c r="B6" i="5"/>
  <c r="C5" i="5"/>
  <c r="A106" i="5" l="1"/>
  <c r="C6" i="5"/>
  <c r="B7" i="5"/>
  <c r="J2" i="1"/>
  <c r="A107" i="5" l="1"/>
  <c r="A108" i="5" s="1"/>
  <c r="B8" i="5"/>
  <c r="M2" i="1"/>
  <c r="C7" i="5"/>
  <c r="B9" i="5" l="1"/>
  <c r="P2" i="1"/>
  <c r="C8" i="5"/>
  <c r="B10" i="5" l="1"/>
  <c r="C9" i="5"/>
  <c r="D4" i="1"/>
  <c r="B11" i="5" l="1"/>
  <c r="G4" i="1"/>
  <c r="C10" i="5"/>
  <c r="J4" i="1" l="1"/>
  <c r="C11" i="5"/>
  <c r="B12" i="5"/>
  <c r="C12" i="5" l="1"/>
  <c r="B13" i="5"/>
  <c r="M4" i="1"/>
  <c r="B14" i="5" l="1"/>
  <c r="C13" i="5"/>
  <c r="P4" i="1"/>
  <c r="B15" i="5" l="1"/>
  <c r="D6" i="1"/>
  <c r="C14" i="5"/>
  <c r="G6" i="1" l="1"/>
  <c r="C15" i="5"/>
  <c r="B16" i="5"/>
  <c r="C16" i="5" l="1"/>
  <c r="B17" i="5"/>
  <c r="J6" i="1"/>
  <c r="B18" i="5" l="1"/>
  <c r="C17" i="5"/>
  <c r="M6" i="1"/>
  <c r="B19" i="5" l="1"/>
  <c r="P6" i="1"/>
  <c r="C18" i="5"/>
  <c r="D8" i="1" l="1"/>
  <c r="C19" i="5"/>
  <c r="B20" i="5"/>
  <c r="C20" i="5" l="1"/>
  <c r="B21" i="5"/>
  <c r="G8" i="1"/>
  <c r="B22" i="5" l="1"/>
  <c r="C21" i="5"/>
  <c r="J8" i="1"/>
  <c r="B23" i="5" l="1"/>
  <c r="M8" i="1"/>
  <c r="C22" i="5"/>
  <c r="P8" i="1" l="1"/>
  <c r="C23" i="5"/>
  <c r="B24" i="5"/>
  <c r="C24" i="5" l="1"/>
  <c r="B25" i="5"/>
  <c r="D10" i="1"/>
  <c r="B26" i="5" l="1"/>
  <c r="G10" i="1"/>
  <c r="C25" i="5"/>
  <c r="B27" i="5" l="1"/>
  <c r="J10" i="1"/>
  <c r="C26" i="5"/>
  <c r="C27" i="5" l="1"/>
  <c r="M10" i="1"/>
  <c r="B28" i="5"/>
  <c r="C28" i="5" l="1"/>
  <c r="B29" i="5"/>
  <c r="P10" i="1"/>
  <c r="B30" i="5" l="1"/>
  <c r="D12" i="1"/>
  <c r="C29" i="5"/>
  <c r="B31" i="5" l="1"/>
  <c r="G12" i="1"/>
  <c r="C30" i="5"/>
  <c r="C31" i="5" l="1"/>
  <c r="J12" i="1"/>
  <c r="B32" i="5"/>
  <c r="C32" i="5" l="1"/>
  <c r="B33" i="5"/>
  <c r="M12" i="1"/>
  <c r="B34" i="5" l="1"/>
  <c r="P12" i="1"/>
  <c r="C33" i="5"/>
  <c r="B35" i="5" l="1"/>
  <c r="D14" i="1"/>
  <c r="C34" i="5"/>
  <c r="C35" i="5" l="1"/>
  <c r="G14" i="1"/>
  <c r="B36" i="5"/>
  <c r="C36" i="5" l="1"/>
  <c r="B37" i="5"/>
  <c r="J14" i="1"/>
  <c r="B38" i="5" l="1"/>
  <c r="M14" i="1"/>
  <c r="C37" i="5"/>
  <c r="B39" i="5" l="1"/>
  <c r="C38" i="5"/>
  <c r="P14" i="1"/>
  <c r="C39" i="5" l="1"/>
  <c r="D16" i="1"/>
  <c r="B40" i="5"/>
  <c r="G16" i="1" l="1"/>
  <c r="B41" i="5"/>
  <c r="C40" i="5"/>
  <c r="B42" i="5" l="1"/>
  <c r="J16" i="1"/>
  <c r="C41" i="5"/>
  <c r="M16" i="1" l="1"/>
  <c r="B43" i="5"/>
  <c r="C42" i="5"/>
  <c r="P16" i="1" l="1"/>
  <c r="B44" i="5"/>
  <c r="C43" i="5"/>
  <c r="C44" i="5" l="1"/>
  <c r="B45" i="5"/>
  <c r="D18" i="1"/>
  <c r="B46" i="5" l="1"/>
  <c r="G18" i="1"/>
  <c r="C45" i="5"/>
  <c r="J18" i="1" l="1"/>
  <c r="C46" i="5"/>
  <c r="B47" i="5"/>
  <c r="M18" i="1" l="1"/>
  <c r="B48" i="5"/>
  <c r="C47" i="5"/>
  <c r="P18" i="1" l="1"/>
  <c r="B49" i="5"/>
  <c r="C48" i="5"/>
  <c r="B50" i="5" l="1"/>
  <c r="C49" i="5"/>
  <c r="D20" i="1"/>
  <c r="G20" i="1" l="1"/>
  <c r="B51" i="5"/>
  <c r="C50" i="5"/>
  <c r="B52" i="5" l="1"/>
  <c r="C51" i="5"/>
  <c r="J20" i="1"/>
  <c r="M20" i="1" l="1"/>
  <c r="B53" i="5"/>
  <c r="C52" i="5"/>
  <c r="P20" i="1" l="1"/>
  <c r="B54" i="5"/>
  <c r="C53" i="5"/>
  <c r="D22" i="1" l="1"/>
  <c r="C54" i="5"/>
  <c r="B55" i="5"/>
  <c r="B56" i="5" l="1"/>
  <c r="C55" i="5"/>
  <c r="G22" i="1"/>
  <c r="J22" i="1" l="1"/>
  <c r="B57" i="5"/>
  <c r="C56" i="5"/>
  <c r="M22" i="1" l="1"/>
  <c r="C57" i="5"/>
  <c r="B58" i="5"/>
  <c r="P22" i="1" l="1"/>
  <c r="C58" i="5"/>
  <c r="B59" i="5"/>
  <c r="B60" i="5" l="1"/>
  <c r="D24" i="1"/>
  <c r="C59" i="5"/>
  <c r="B61" i="5" l="1"/>
  <c r="G24" i="1"/>
  <c r="C60" i="5"/>
  <c r="J24" i="1" l="1"/>
  <c r="B62" i="5"/>
  <c r="C61" i="5"/>
  <c r="M24" i="1" l="1"/>
  <c r="B63" i="5"/>
  <c r="C62" i="5"/>
  <c r="B64" i="5" l="1"/>
  <c r="P24" i="1"/>
  <c r="C63" i="5"/>
  <c r="D26" i="1" l="1"/>
  <c r="C64" i="5"/>
  <c r="B65" i="5"/>
  <c r="B66" i="5" l="1"/>
  <c r="C65" i="5"/>
  <c r="G26" i="1"/>
  <c r="J26" i="1" l="1"/>
  <c r="C66" i="5"/>
  <c r="B67" i="5"/>
  <c r="B68" i="5" l="1"/>
  <c r="M26" i="1"/>
  <c r="C67" i="5"/>
  <c r="C68" i="5" l="1"/>
  <c r="P26" i="1"/>
  <c r="B69" i="5"/>
  <c r="D28" i="1" l="1"/>
  <c r="B70" i="5"/>
  <c r="C69" i="5"/>
  <c r="G28" i="1" l="1"/>
  <c r="C70" i="5"/>
  <c r="B71" i="5"/>
  <c r="B72" i="5" l="1"/>
  <c r="C71" i="5"/>
  <c r="J28" i="1"/>
  <c r="C72" i="5" l="1"/>
  <c r="M28" i="1"/>
  <c r="B73" i="5"/>
  <c r="P28" i="1" l="1"/>
  <c r="C73" i="5"/>
  <c r="B74" i="5"/>
  <c r="D30" i="1" l="1"/>
  <c r="C74" i="5"/>
  <c r="B75" i="5"/>
  <c r="B76" i="5" l="1"/>
  <c r="C75" i="5"/>
  <c r="G30" i="1"/>
  <c r="B77" i="5" l="1"/>
  <c r="C76" i="5"/>
  <c r="J30" i="1"/>
  <c r="B78" i="5" l="1"/>
  <c r="M30" i="1"/>
  <c r="C77" i="5"/>
  <c r="P30" i="1" l="1"/>
  <c r="B79" i="5"/>
  <c r="C78" i="5"/>
  <c r="B80" i="5" l="1"/>
  <c r="D32" i="1"/>
  <c r="C79" i="5"/>
  <c r="G32" i="1" l="1"/>
  <c r="B81" i="5"/>
  <c r="C80" i="5"/>
  <c r="C81" i="5" l="1"/>
  <c r="J32" i="1"/>
  <c r="B82" i="5"/>
  <c r="M32" i="1" l="1"/>
  <c r="C82" i="5"/>
  <c r="B83" i="5"/>
  <c r="P32" i="1" l="1"/>
  <c r="B84" i="5"/>
  <c r="C83" i="5"/>
  <c r="C84" i="5" l="1"/>
  <c r="D34" i="1"/>
  <c r="B85" i="5"/>
  <c r="B86" i="5" l="1"/>
  <c r="C85" i="5"/>
  <c r="G34" i="1"/>
  <c r="C86" i="5" l="1"/>
  <c r="B87" i="5"/>
  <c r="J34" i="1"/>
  <c r="C87" i="5" l="1"/>
  <c r="M34" i="1"/>
  <c r="B88" i="5"/>
  <c r="C88" i="5" l="1"/>
  <c r="P34" i="1"/>
  <c r="B89" i="5"/>
  <c r="D36" i="1" l="1"/>
  <c r="B90" i="5"/>
  <c r="C89" i="5"/>
  <c r="B91" i="5" l="1"/>
  <c r="G36" i="1"/>
  <c r="C90" i="5"/>
  <c r="B92" i="5" l="1"/>
  <c r="J36" i="1"/>
  <c r="C91" i="5"/>
  <c r="B93" i="5" l="1"/>
  <c r="C92" i="5"/>
  <c r="M36" i="1"/>
  <c r="P36" i="1" l="1"/>
  <c r="B94" i="5"/>
  <c r="C93" i="5"/>
  <c r="B95" i="5" l="1"/>
  <c r="C94" i="5"/>
  <c r="D38" i="1"/>
  <c r="G38" i="1" l="1"/>
  <c r="C95" i="5"/>
  <c r="B96" i="5"/>
  <c r="J38" i="1" l="1"/>
  <c r="C96" i="5"/>
  <c r="B97" i="5"/>
  <c r="C97" i="5" l="1"/>
  <c r="M38" i="1"/>
  <c r="B98" i="5"/>
  <c r="P38" i="1" l="1"/>
  <c r="C98" i="5"/>
  <c r="B99" i="5"/>
  <c r="D40" i="1" l="1"/>
  <c r="B100" i="5"/>
  <c r="C99" i="5"/>
  <c r="B101" i="5" l="1"/>
  <c r="G40" i="1"/>
  <c r="C100" i="5"/>
  <c r="J40" i="1" l="1"/>
  <c r="C101" i="5"/>
  <c r="B102" i="5"/>
  <c r="B103" i="5" l="1"/>
  <c r="B104" i="5" s="1"/>
  <c r="M40" i="1"/>
  <c r="C102" i="5"/>
  <c r="B105" i="5" l="1"/>
  <c r="D42" i="1"/>
  <c r="C104" i="5"/>
  <c r="P40" i="1"/>
  <c r="C103" i="5"/>
  <c r="G42" i="1" l="1"/>
  <c r="C105" i="5"/>
  <c r="B106" i="5"/>
  <c r="C106" i="5" l="1"/>
  <c r="J42" i="1"/>
  <c r="B107" i="5"/>
  <c r="B108" i="5" l="1"/>
  <c r="M42" i="1"/>
  <c r="C107" i="5"/>
  <c r="C108" i="5" l="1"/>
  <c r="P42" i="1"/>
</calcChain>
</file>

<file path=xl/sharedStrings.xml><?xml version="1.0" encoding="utf-8"?>
<sst xmlns="http://schemas.openxmlformats.org/spreadsheetml/2006/main" count="182" uniqueCount="112">
  <si>
    <t>Date</t>
  </si>
  <si>
    <t>#</t>
  </si>
  <si>
    <t>Topic</t>
  </si>
  <si>
    <t>Session Day</t>
  </si>
  <si>
    <t>Comment</t>
  </si>
  <si>
    <t>*</t>
  </si>
  <si>
    <t>=L!$D$4:$D$103</t>
  </si>
  <si>
    <t>=L!$B$4:$B$103</t>
  </si>
  <si>
    <t>Session_Day</t>
  </si>
  <si>
    <t>=L!$C$4:$C$103</t>
  </si>
  <si>
    <t>=L!$E$4:$E$103</t>
  </si>
  <si>
    <t>Day</t>
  </si>
  <si>
    <t>Labor Day</t>
  </si>
  <si>
    <t>AUG</t>
  </si>
  <si>
    <t>SEP</t>
  </si>
  <si>
    <t>Thanksgiving</t>
  </si>
  <si>
    <t>Opening Day</t>
  </si>
  <si>
    <t>OCT</t>
  </si>
  <si>
    <t>NOV</t>
  </si>
  <si>
    <t>DEC</t>
  </si>
  <si>
    <t>NO SCHOOL</t>
  </si>
  <si>
    <t>Fall Break</t>
  </si>
  <si>
    <t>MATH EOC</t>
  </si>
  <si>
    <t>PSAT</t>
  </si>
  <si>
    <t>Election Day</t>
  </si>
  <si>
    <t>AUGSEP</t>
  </si>
  <si>
    <t>NOV DEC</t>
  </si>
  <si>
    <t>2.1 Properties of Parallelograms &amp; Rectangle</t>
  </si>
  <si>
    <t>2.2 Properties of Rhombi, Squares, &amp; Trapezoids</t>
  </si>
  <si>
    <t>2.3 Congruent Triangles</t>
  </si>
  <si>
    <t>2.4 Congruent Triangles</t>
  </si>
  <si>
    <t>2.7 More Proofs</t>
  </si>
  <si>
    <t>2.8 Review</t>
  </si>
  <si>
    <t>3.1 Dilations and Scale Factor</t>
  </si>
  <si>
    <t>3.2 Mid Segment &amp; Triangle Proportionality Thm</t>
  </si>
  <si>
    <t>3.3 Proving Triangles Similar</t>
  </si>
  <si>
    <t>3.8 SOHCAHTOA - Missing Sides/Angles</t>
  </si>
  <si>
    <t>4.1 Circle Vocab, Central Angles</t>
  </si>
  <si>
    <t>4.2 Inscribed Angles &amp; Inscribed Quadrilaterals</t>
  </si>
  <si>
    <t>4.3 Secant &amp; Tangent Angles</t>
  </si>
  <si>
    <t>Review</t>
  </si>
  <si>
    <t>1/2 Pi Day</t>
  </si>
  <si>
    <t>4.6 Arc Length &amp; Area of a Sector</t>
  </si>
  <si>
    <t>3.9 Applications</t>
  </si>
  <si>
    <t>3.10 Review</t>
  </si>
  <si>
    <t>4.4 Review Angles</t>
  </si>
  <si>
    <t>Extended Day</t>
  </si>
  <si>
    <t>1.1 Algebra 1 Review</t>
  </si>
  <si>
    <t>TEST 2</t>
  </si>
  <si>
    <t>TEST 3</t>
  </si>
  <si>
    <t>TEST 4</t>
  </si>
  <si>
    <t>Early Release</t>
  </si>
  <si>
    <t>3.4 Review</t>
  </si>
  <si>
    <t>3.6 SOHCAHTOA - Ratios &amp; Given Info</t>
  </si>
  <si>
    <t>3.7 SOHCAHTOA - Given Info &amp; Co-Functions</t>
  </si>
  <si>
    <t>Pi Day Celebration!!!</t>
  </si>
  <si>
    <t>2.6 Proofs</t>
  </si>
  <si>
    <t>2.5 QUIZ</t>
  </si>
  <si>
    <t>3.5 QUIZ</t>
  </si>
  <si>
    <t>4.5 QUIZ / Area &amp; Circ.</t>
  </si>
  <si>
    <t>Unit 1</t>
  </si>
  <si>
    <t>Unit 2</t>
  </si>
  <si>
    <t>Unit 3</t>
  </si>
  <si>
    <t>Unit 4</t>
  </si>
  <si>
    <t>Retake Lowest Test</t>
  </si>
  <si>
    <t>PSAT Day!</t>
  </si>
  <si>
    <t>Grade Meetings</t>
  </si>
  <si>
    <t>1.1 Practice</t>
  </si>
  <si>
    <t>3.3 Practice</t>
  </si>
  <si>
    <t>1.2 Practice</t>
  </si>
  <si>
    <t>1.3 Practice</t>
  </si>
  <si>
    <t>1.4 Practice</t>
  </si>
  <si>
    <t>1.5 Practice</t>
  </si>
  <si>
    <t>1.7 Practice</t>
  </si>
  <si>
    <t>1.8 Practice</t>
  </si>
  <si>
    <t>Touchstone 1</t>
  </si>
  <si>
    <t>2.1 Practice</t>
  </si>
  <si>
    <t>2.2 Practice</t>
  </si>
  <si>
    <t>2.3 Practice</t>
  </si>
  <si>
    <t>2.4 Practice</t>
  </si>
  <si>
    <t>2.1 &amp; 2.2 Practice</t>
  </si>
  <si>
    <t>2.6 Practice</t>
  </si>
  <si>
    <t>2.7 Practice</t>
  </si>
  <si>
    <t>Touchstone 2</t>
  </si>
  <si>
    <t>3.1 Practice</t>
  </si>
  <si>
    <t>3.2 Practice</t>
  </si>
  <si>
    <t>4.2 Practice</t>
  </si>
  <si>
    <t>3.6 Practice</t>
  </si>
  <si>
    <t>3.7 Practice</t>
  </si>
  <si>
    <t>3.8 Practice</t>
  </si>
  <si>
    <t>3.9 Practice</t>
  </si>
  <si>
    <t>1.2 Comp &amp; Supp Angles &amp; Angle Addition</t>
  </si>
  <si>
    <t>1.3 Vertical Angles &amp; Linear Pairs</t>
  </si>
  <si>
    <t>1.4 Parallel Lines</t>
  </si>
  <si>
    <t>1.5 Triangle Exterior Angles &amp; Isosceles Triangles</t>
  </si>
  <si>
    <t>1.6 Review 1.1-1.4</t>
  </si>
  <si>
    <t>1.7 QUIZ &amp; Translations</t>
  </si>
  <si>
    <t>1.8 Reflections &amp; Rotations</t>
  </si>
  <si>
    <t>1.9 Dilations &amp; Combinations</t>
  </si>
  <si>
    <t>1.9 Practice</t>
  </si>
  <si>
    <t>1.10 Review</t>
  </si>
  <si>
    <t>Touchstone 3</t>
  </si>
  <si>
    <t>4.1 Practice</t>
  </si>
  <si>
    <t>4.6. Practice</t>
  </si>
  <si>
    <t>4.5 Practice</t>
  </si>
  <si>
    <t>4.7 Review</t>
  </si>
  <si>
    <t>TEST 1</t>
  </si>
  <si>
    <t>FINAL</t>
  </si>
  <si>
    <t>Pep Rally</t>
  </si>
  <si>
    <t>Open House</t>
  </si>
  <si>
    <t>Geometry A with Support - Fall 2017</t>
  </si>
  <si>
    <t>NO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</si>
</sst>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[$-409]ddd"/>
  </numFmts>
  <fonts count="25">
    <font>
      <sz val="10"/>
      <name val="Arial"/>
    </font>
    <font>
      <sz val="8"/>
      <name val="Arial"/>
      <family val="2"/>
    </font>
    <font>
      <sz val="10"/>
      <name val="Myriad Condensed Web"/>
      <family val="2"/>
    </font>
    <font>
      <sz val="8"/>
      <name val="Myriad Condensed Web"/>
      <family val="2"/>
    </font>
    <font>
      <i/>
      <sz val="7"/>
      <name val="Myriad Condensed Web"/>
      <family val="2"/>
    </font>
    <font>
      <sz val="8"/>
      <color indexed="10"/>
      <name val="Myriad Condensed Web"/>
      <family val="2"/>
    </font>
    <font>
      <sz val="8"/>
      <color indexed="48"/>
      <name val="Myriad Condensed Web"/>
      <family val="2"/>
    </font>
    <font>
      <sz val="8"/>
      <color indexed="24"/>
      <name val="Myriad Condensed Web"/>
      <family val="2"/>
    </font>
    <font>
      <sz val="10"/>
      <color indexed="48"/>
      <name val="Myriad Condensed Web"/>
      <family val="2"/>
    </font>
    <font>
      <i/>
      <sz val="6"/>
      <name val="Myriad Condensed Web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sz val="6"/>
      <name val="Century Gothic"/>
      <family val="2"/>
    </font>
    <font>
      <sz val="6"/>
      <color theme="4" tint="-0.249977111117893"/>
      <name val="Century Gothic"/>
      <family val="2"/>
    </font>
    <font>
      <sz val="7"/>
      <name val="Myriad Condensed Web"/>
      <family val="2"/>
    </font>
    <font>
      <b/>
      <sz val="14"/>
      <name val="Myriad Condensed Web"/>
    </font>
    <font>
      <sz val="8"/>
      <name val="Myriad Condensed Web"/>
    </font>
    <font>
      <b/>
      <sz val="28"/>
      <color indexed="25"/>
      <name val="Myriad Condensed Web"/>
      <family val="2"/>
    </font>
    <font>
      <sz val="28"/>
      <name val="Myriad Condensed Web"/>
      <family val="2"/>
    </font>
    <font>
      <b/>
      <sz val="16"/>
      <name val="Myriad Condensed Web"/>
    </font>
    <font>
      <b/>
      <sz val="9"/>
      <name val="Myriad Condensed Web"/>
    </font>
    <font>
      <sz val="7"/>
      <name val="Myriad Condensed Web"/>
    </font>
  </fonts>
  <fills count="8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1" fontId="3" fillId="2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vertical="top" wrapText="1"/>
    </xf>
    <xf numFmtId="164" fontId="3" fillId="2" borderId="4" xfId="0" applyNumberFormat="1" applyFont="1" applyFill="1" applyBorder="1" applyAlignment="1">
      <alignment vertical="top" wrapText="1"/>
    </xf>
    <xf numFmtId="0" fontId="5" fillId="0" borderId="0" xfId="0" applyFont="1"/>
    <xf numFmtId="1" fontId="3" fillId="2" borderId="5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vertical="top" wrapText="1"/>
    </xf>
    <xf numFmtId="164" fontId="3" fillId="2" borderId="6" xfId="0" applyNumberFormat="1" applyFont="1" applyFill="1" applyBorder="1" applyAlignment="1">
      <alignment horizontal="right" vertical="top" wrapText="1"/>
    </xf>
    <xf numFmtId="164" fontId="3" fillId="2" borderId="7" xfId="0" applyNumberFormat="1" applyFont="1" applyFill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3" fillId="2" borderId="8" xfId="0" applyNumberFormat="1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vertical="top" wrapText="1"/>
    </xf>
    <xf numFmtId="164" fontId="3" fillId="2" borderId="10" xfId="0" applyNumberFormat="1" applyFont="1" applyFill="1" applyBorder="1" applyAlignment="1">
      <alignment vertical="top" wrapText="1"/>
    </xf>
    <xf numFmtId="0" fontId="7" fillId="0" borderId="0" xfId="0" applyFont="1"/>
    <xf numFmtId="0" fontId="8" fillId="0" borderId="0" xfId="0" applyFont="1"/>
    <xf numFmtId="164" fontId="3" fillId="2" borderId="11" xfId="0" applyNumberFormat="1" applyFont="1" applyFill="1" applyBorder="1" applyAlignment="1">
      <alignment vertical="top" wrapText="1"/>
    </xf>
    <xf numFmtId="1" fontId="3" fillId="2" borderId="5" xfId="0" applyNumberFormat="1" applyFont="1" applyFill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Border="1"/>
    <xf numFmtId="1" fontId="3" fillId="2" borderId="6" xfId="0" applyNumberFormat="1" applyFont="1" applyFill="1" applyBorder="1" applyAlignment="1">
      <alignment horizontal="left" vertical="top" wrapText="1"/>
    </xf>
    <xf numFmtId="0" fontId="5" fillId="0" borderId="0" xfId="0" applyFont="1" applyBorder="1"/>
    <xf numFmtId="0" fontId="2" fillId="0" borderId="0" xfId="0" applyFont="1" applyAlignment="1">
      <alignment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3" fillId="3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 wrapText="1" shrinkToFit="1"/>
    </xf>
    <xf numFmtId="0" fontId="13" fillId="4" borderId="0" xfId="0" applyFont="1" applyFill="1" applyAlignment="1">
      <alignment horizontal="center" vertical="center" wrapText="1" shrinkToFit="1"/>
    </xf>
    <xf numFmtId="0" fontId="12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0" fontId="2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19" fillId="6" borderId="13" xfId="0" applyNumberFormat="1" applyFont="1" applyFill="1" applyBorder="1" applyAlignment="1">
      <alignment horizontal="center" vertical="center" wrapText="1"/>
    </xf>
    <xf numFmtId="0" fontId="19" fillId="6" borderId="14" xfId="0" applyNumberFormat="1" applyFont="1" applyFill="1" applyBorder="1" applyAlignment="1">
      <alignment horizontal="center" vertical="center" wrapText="1"/>
    </xf>
    <xf numFmtId="0" fontId="19" fillId="6" borderId="16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19" fillId="6" borderId="13" xfId="0" applyNumberFormat="1" applyFont="1" applyFill="1" applyBorder="1" applyAlignment="1">
      <alignment horizontal="center" vertical="center" wrapText="1"/>
    </xf>
    <xf numFmtId="1" fontId="19" fillId="6" borderId="14" xfId="0" applyNumberFormat="1" applyFont="1" applyFill="1" applyBorder="1" applyAlignment="1">
      <alignment horizontal="center" vertical="center" wrapText="1"/>
    </xf>
    <xf numFmtId="1" fontId="19" fillId="6" borderId="16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top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6B7BA"/>
      <rgbColor rgb="0098002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99FFCC"/>
      <color rgb="FF33CCFF"/>
      <color rgb="FFFF99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opLeftCell="A101" zoomScaleNormal="100" workbookViewId="0">
      <selection activeCell="F107" sqref="F107"/>
    </sheetView>
  </sheetViews>
  <sheetFormatPr defaultColWidth="9.109375" defaultRowHeight="13.2"/>
  <cols>
    <col min="1" max="2" width="9.109375" style="40"/>
    <col min="3" max="3" width="5" style="40" customWidth="1"/>
    <col min="4" max="4" width="13.44140625" style="40" customWidth="1"/>
    <col min="5" max="5" width="12.33203125" style="40" customWidth="1"/>
    <col min="6" max="6" width="28.5546875" style="33" customWidth="1"/>
    <col min="7" max="7" width="39.44140625" style="58" customWidth="1"/>
    <col min="8" max="8" width="9.109375" style="41"/>
    <col min="9" max="9" width="45.33203125" style="41" customWidth="1"/>
    <col min="10" max="16384" width="9.109375" style="41"/>
  </cols>
  <sheetData>
    <row r="1" spans="1:9" ht="24.9" customHeight="1">
      <c r="A1" s="39" t="s">
        <v>110</v>
      </c>
    </row>
    <row r="2" spans="1:9" ht="24.9" customHeight="1"/>
    <row r="3" spans="1:9" s="44" customFormat="1" ht="24.9" customHeight="1">
      <c r="A3" s="42" t="s">
        <v>1</v>
      </c>
      <c r="B3" s="42" t="s">
        <v>0</v>
      </c>
      <c r="C3" s="43" t="s">
        <v>11</v>
      </c>
      <c r="D3" s="42" t="s">
        <v>3</v>
      </c>
      <c r="E3" s="42" t="s">
        <v>4</v>
      </c>
      <c r="F3" s="53" t="s">
        <v>2</v>
      </c>
      <c r="G3" s="59"/>
    </row>
    <row r="4" spans="1:9" ht="24.9" customHeight="1">
      <c r="A4" s="40">
        <v>1</v>
      </c>
      <c r="B4" s="45">
        <v>42947</v>
      </c>
      <c r="C4" s="46">
        <f>B4</f>
        <v>42947</v>
      </c>
      <c r="D4" s="47">
        <v>1</v>
      </c>
      <c r="E4" s="38" t="s">
        <v>16</v>
      </c>
      <c r="F4" s="33" t="s">
        <v>47</v>
      </c>
      <c r="H4" s="48"/>
    </row>
    <row r="5" spans="1:9" ht="24.9" customHeight="1">
      <c r="A5" s="40">
        <f>A4+1</f>
        <v>2</v>
      </c>
      <c r="B5" s="45">
        <f>IF(MOD(A4,5),B4+1,B4+3)</f>
        <v>42948</v>
      </c>
      <c r="C5" s="46">
        <f>B5</f>
        <v>42948</v>
      </c>
      <c r="D5" s="47">
        <v>2</v>
      </c>
      <c r="E5" s="36"/>
      <c r="F5" s="33" t="s">
        <v>67</v>
      </c>
      <c r="H5" s="48"/>
    </row>
    <row r="6" spans="1:9" ht="24.9" customHeight="1">
      <c r="A6" s="40">
        <f t="shared" ref="A6:A69" si="0">A5+1</f>
        <v>3</v>
      </c>
      <c r="B6" s="45">
        <f>IF(MOD(A5,5),B5+1,B5+3)</f>
        <v>42949</v>
      </c>
      <c r="C6" s="46">
        <f t="shared" ref="C6:C69" si="1">B6</f>
        <v>42949</v>
      </c>
      <c r="D6" s="47">
        <v>3</v>
      </c>
      <c r="E6" s="36" t="s">
        <v>66</v>
      </c>
      <c r="F6" s="51" t="s">
        <v>91</v>
      </c>
      <c r="G6" s="51"/>
      <c r="H6" s="48"/>
    </row>
    <row r="7" spans="1:9" ht="24.9" customHeight="1">
      <c r="A7" s="40">
        <f t="shared" si="0"/>
        <v>4</v>
      </c>
      <c r="B7" s="45">
        <f>IF(MOD(A6,5),B6+1,B6+3)</f>
        <v>42950</v>
      </c>
      <c r="C7" s="46">
        <f t="shared" si="1"/>
        <v>42950</v>
      </c>
      <c r="D7" s="47">
        <v>4</v>
      </c>
      <c r="F7" s="33" t="s">
        <v>69</v>
      </c>
      <c r="H7" s="48"/>
    </row>
    <row r="8" spans="1:9" ht="24.9" customHeight="1">
      <c r="A8" s="40">
        <f t="shared" si="0"/>
        <v>5</v>
      </c>
      <c r="B8" s="45">
        <f>IF(MOD(A7,5),B7+1,B7+3)</f>
        <v>42951</v>
      </c>
      <c r="C8" s="46">
        <f t="shared" si="1"/>
        <v>42951</v>
      </c>
      <c r="D8" s="47">
        <v>5</v>
      </c>
      <c r="E8" s="36"/>
      <c r="F8" s="33" t="s">
        <v>92</v>
      </c>
      <c r="H8" s="48"/>
    </row>
    <row r="9" spans="1:9" ht="24.9" customHeight="1">
      <c r="A9" s="40">
        <f t="shared" si="0"/>
        <v>6</v>
      </c>
      <c r="B9" s="45">
        <f>IF(MOD(A8,5),B8+1,B8+3)</f>
        <v>42954</v>
      </c>
      <c r="C9" s="46">
        <f t="shared" si="1"/>
        <v>42954</v>
      </c>
      <c r="D9" s="47">
        <v>6</v>
      </c>
      <c r="E9" s="36"/>
      <c r="F9" s="33" t="s">
        <v>70</v>
      </c>
      <c r="I9" s="48"/>
    </row>
    <row r="10" spans="1:9" ht="24.9" customHeight="1">
      <c r="A10" s="40">
        <f t="shared" si="0"/>
        <v>7</v>
      </c>
      <c r="B10" s="45">
        <f t="shared" ref="B10:B73" si="2">IF(MOD(A9,5),B9+1,B9+3)</f>
        <v>42955</v>
      </c>
      <c r="C10" s="46">
        <f t="shared" si="1"/>
        <v>42955</v>
      </c>
      <c r="D10" s="47">
        <v>7</v>
      </c>
      <c r="E10" s="36"/>
      <c r="F10" s="51" t="s">
        <v>93</v>
      </c>
      <c r="H10" s="48"/>
    </row>
    <row r="11" spans="1:9" ht="24.9" customHeight="1">
      <c r="A11" s="40">
        <f t="shared" si="0"/>
        <v>8</v>
      </c>
      <c r="B11" s="45">
        <f t="shared" si="2"/>
        <v>42956</v>
      </c>
      <c r="C11" s="46">
        <f t="shared" si="1"/>
        <v>42956</v>
      </c>
      <c r="D11" s="47">
        <v>8</v>
      </c>
      <c r="E11" s="36"/>
      <c r="F11" s="33" t="s">
        <v>71</v>
      </c>
      <c r="H11" s="48"/>
    </row>
    <row r="12" spans="1:9" ht="24.9" customHeight="1">
      <c r="A12" s="40">
        <f t="shared" si="0"/>
        <v>9</v>
      </c>
      <c r="B12" s="45">
        <f t="shared" si="2"/>
        <v>42957</v>
      </c>
      <c r="C12" s="46">
        <f t="shared" si="1"/>
        <v>42957</v>
      </c>
      <c r="D12" s="47">
        <v>9</v>
      </c>
      <c r="E12" s="36"/>
      <c r="F12" s="51" t="s">
        <v>94</v>
      </c>
      <c r="I12" s="48"/>
    </row>
    <row r="13" spans="1:9" ht="24.9" customHeight="1">
      <c r="A13" s="40">
        <f t="shared" si="0"/>
        <v>10</v>
      </c>
      <c r="B13" s="45">
        <f t="shared" si="2"/>
        <v>42958</v>
      </c>
      <c r="C13" s="46">
        <f t="shared" si="1"/>
        <v>42958</v>
      </c>
      <c r="D13" s="47">
        <v>10</v>
      </c>
      <c r="E13" s="36"/>
      <c r="F13" s="33" t="s">
        <v>72</v>
      </c>
      <c r="H13" s="48"/>
    </row>
    <row r="14" spans="1:9" ht="24.9" customHeight="1">
      <c r="A14" s="40">
        <f t="shared" si="0"/>
        <v>11</v>
      </c>
      <c r="B14" s="45">
        <f t="shared" si="2"/>
        <v>42961</v>
      </c>
      <c r="C14" s="46">
        <f t="shared" si="1"/>
        <v>42961</v>
      </c>
      <c r="D14" s="47">
        <v>11</v>
      </c>
      <c r="E14" s="36"/>
      <c r="F14" s="33" t="s">
        <v>95</v>
      </c>
      <c r="H14" s="48"/>
    </row>
    <row r="15" spans="1:9" ht="24.9" customHeight="1">
      <c r="A15" s="40">
        <f t="shared" si="0"/>
        <v>12</v>
      </c>
      <c r="B15" s="45">
        <f t="shared" si="2"/>
        <v>42962</v>
      </c>
      <c r="C15" s="46">
        <f t="shared" si="1"/>
        <v>42962</v>
      </c>
      <c r="D15" s="47">
        <v>12</v>
      </c>
      <c r="E15" s="36"/>
      <c r="F15" s="33" t="s">
        <v>96</v>
      </c>
      <c r="H15" s="48"/>
    </row>
    <row r="16" spans="1:9" ht="24.9" customHeight="1">
      <c r="A16" s="40">
        <f t="shared" si="0"/>
        <v>13</v>
      </c>
      <c r="B16" s="45">
        <f t="shared" si="2"/>
        <v>42963</v>
      </c>
      <c r="C16" s="46">
        <f t="shared" si="1"/>
        <v>42963</v>
      </c>
      <c r="D16" s="47">
        <v>13</v>
      </c>
      <c r="E16" s="36"/>
      <c r="F16" s="33" t="s">
        <v>73</v>
      </c>
      <c r="H16" s="48"/>
    </row>
    <row r="17" spans="1:10" ht="24.9" customHeight="1">
      <c r="A17" s="40">
        <f t="shared" si="0"/>
        <v>14</v>
      </c>
      <c r="B17" s="45">
        <f t="shared" si="2"/>
        <v>42964</v>
      </c>
      <c r="C17" s="46">
        <f t="shared" si="1"/>
        <v>42964</v>
      </c>
      <c r="D17" s="47">
        <v>14</v>
      </c>
      <c r="E17" s="36"/>
      <c r="F17" s="33" t="s">
        <v>97</v>
      </c>
      <c r="I17" s="48"/>
    </row>
    <row r="18" spans="1:10" ht="24.9" customHeight="1">
      <c r="A18" s="40">
        <f t="shared" si="0"/>
        <v>15</v>
      </c>
      <c r="B18" s="45">
        <f t="shared" si="2"/>
        <v>42965</v>
      </c>
      <c r="C18" s="46">
        <f t="shared" si="1"/>
        <v>42965</v>
      </c>
      <c r="D18" s="47">
        <v>15</v>
      </c>
      <c r="E18" s="36"/>
      <c r="F18" s="33" t="s">
        <v>74</v>
      </c>
      <c r="H18" s="34"/>
      <c r="I18" s="35"/>
      <c r="J18" s="48"/>
    </row>
    <row r="19" spans="1:10" ht="24.9" customHeight="1">
      <c r="A19" s="40">
        <f t="shared" si="0"/>
        <v>16</v>
      </c>
      <c r="B19" s="45">
        <f t="shared" si="2"/>
        <v>42968</v>
      </c>
      <c r="C19" s="46">
        <f t="shared" si="1"/>
        <v>42968</v>
      </c>
      <c r="D19" s="47">
        <v>16</v>
      </c>
      <c r="E19" s="36" t="s">
        <v>46</v>
      </c>
      <c r="F19" s="33" t="s">
        <v>98</v>
      </c>
      <c r="H19" s="48"/>
    </row>
    <row r="20" spans="1:10" ht="24.9" customHeight="1">
      <c r="A20" s="40">
        <f t="shared" si="0"/>
        <v>17</v>
      </c>
      <c r="B20" s="45">
        <f t="shared" si="2"/>
        <v>42969</v>
      </c>
      <c r="C20" s="46">
        <f t="shared" si="1"/>
        <v>42969</v>
      </c>
      <c r="D20" s="47">
        <v>17</v>
      </c>
      <c r="E20" s="36"/>
      <c r="F20" s="33" t="s">
        <v>99</v>
      </c>
      <c r="H20" s="48"/>
    </row>
    <row r="21" spans="1:10" ht="24.9" customHeight="1">
      <c r="A21" s="40">
        <f t="shared" si="0"/>
        <v>18</v>
      </c>
      <c r="B21" s="45">
        <f t="shared" si="2"/>
        <v>42970</v>
      </c>
      <c r="C21" s="46">
        <f t="shared" si="1"/>
        <v>42970</v>
      </c>
      <c r="D21" s="47">
        <v>18</v>
      </c>
      <c r="E21" s="49"/>
      <c r="F21" s="33" t="s">
        <v>100</v>
      </c>
      <c r="H21" s="48"/>
    </row>
    <row r="22" spans="1:10" ht="24.9" customHeight="1">
      <c r="A22" s="40">
        <f t="shared" si="0"/>
        <v>19</v>
      </c>
      <c r="B22" s="45">
        <f t="shared" si="2"/>
        <v>42971</v>
      </c>
      <c r="C22" s="46">
        <f t="shared" si="1"/>
        <v>42971</v>
      </c>
      <c r="D22" s="47">
        <v>19</v>
      </c>
      <c r="E22" s="36"/>
      <c r="F22" s="52" t="s">
        <v>106</v>
      </c>
      <c r="H22" s="48"/>
    </row>
    <row r="23" spans="1:10" ht="24.9" customHeight="1">
      <c r="A23" s="40">
        <f t="shared" si="0"/>
        <v>20</v>
      </c>
      <c r="B23" s="45">
        <f t="shared" si="2"/>
        <v>42972</v>
      </c>
      <c r="C23" s="46">
        <f t="shared" si="1"/>
        <v>42972</v>
      </c>
      <c r="D23" s="47">
        <v>20</v>
      </c>
      <c r="E23" s="36"/>
      <c r="F23" s="33" t="s">
        <v>75</v>
      </c>
      <c r="H23" s="48"/>
    </row>
    <row r="24" spans="1:10" ht="24.9" customHeight="1">
      <c r="A24" s="40">
        <f t="shared" si="0"/>
        <v>21</v>
      </c>
      <c r="B24" s="45">
        <f t="shared" si="2"/>
        <v>42975</v>
      </c>
      <c r="C24" s="46">
        <f t="shared" si="1"/>
        <v>42975</v>
      </c>
      <c r="D24" s="47">
        <v>21</v>
      </c>
      <c r="F24" s="32" t="s">
        <v>27</v>
      </c>
      <c r="H24" s="48"/>
    </row>
    <row r="25" spans="1:10" ht="24.9" customHeight="1">
      <c r="A25" s="40">
        <f t="shared" si="0"/>
        <v>22</v>
      </c>
      <c r="B25" s="45">
        <f t="shared" si="2"/>
        <v>42976</v>
      </c>
      <c r="C25" s="46">
        <f t="shared" si="1"/>
        <v>42976</v>
      </c>
      <c r="D25" s="47">
        <v>22</v>
      </c>
      <c r="E25" s="36"/>
      <c r="F25" s="32" t="s">
        <v>76</v>
      </c>
      <c r="H25" s="34"/>
    </row>
    <row r="26" spans="1:10" ht="24.9" customHeight="1">
      <c r="A26" s="40">
        <f t="shared" si="0"/>
        <v>23</v>
      </c>
      <c r="B26" s="45">
        <f t="shared" si="2"/>
        <v>42977</v>
      </c>
      <c r="C26" s="46">
        <f t="shared" si="1"/>
        <v>42977</v>
      </c>
      <c r="D26" s="47">
        <v>23</v>
      </c>
      <c r="E26" s="36" t="s">
        <v>51</v>
      </c>
      <c r="F26" s="32" t="s">
        <v>28</v>
      </c>
      <c r="H26" s="48"/>
    </row>
    <row r="27" spans="1:10" ht="24.9" customHeight="1">
      <c r="A27" s="40">
        <f t="shared" si="0"/>
        <v>24</v>
      </c>
      <c r="B27" s="45">
        <f t="shared" si="2"/>
        <v>42978</v>
      </c>
      <c r="C27" s="46">
        <f t="shared" si="1"/>
        <v>42978</v>
      </c>
      <c r="D27" s="47">
        <v>24</v>
      </c>
      <c r="E27" s="36"/>
      <c r="F27" s="33" t="s">
        <v>77</v>
      </c>
      <c r="H27" s="48"/>
    </row>
    <row r="28" spans="1:10" ht="24.9" customHeight="1">
      <c r="A28" s="40">
        <f t="shared" si="0"/>
        <v>25</v>
      </c>
      <c r="B28" s="45">
        <f t="shared" si="2"/>
        <v>42979</v>
      </c>
      <c r="C28" s="46">
        <f t="shared" si="1"/>
        <v>42979</v>
      </c>
      <c r="D28" s="47">
        <v>25</v>
      </c>
      <c r="E28" s="36"/>
      <c r="F28" s="33" t="s">
        <v>80</v>
      </c>
      <c r="H28" s="33"/>
    </row>
    <row r="29" spans="1:10" ht="24.9" customHeight="1">
      <c r="A29" s="40">
        <f t="shared" si="0"/>
        <v>26</v>
      </c>
      <c r="B29" s="45">
        <f t="shared" si="2"/>
        <v>42982</v>
      </c>
      <c r="C29" s="46">
        <f t="shared" si="1"/>
        <v>42982</v>
      </c>
      <c r="D29" s="40" t="s">
        <v>5</v>
      </c>
      <c r="E29" s="36" t="s">
        <v>12</v>
      </c>
      <c r="F29" s="57" t="s">
        <v>20</v>
      </c>
      <c r="H29" s="48"/>
    </row>
    <row r="30" spans="1:10" ht="24.9" customHeight="1">
      <c r="A30" s="40">
        <f t="shared" si="0"/>
        <v>27</v>
      </c>
      <c r="B30" s="45">
        <f t="shared" si="2"/>
        <v>42983</v>
      </c>
      <c r="C30" s="46">
        <f t="shared" si="1"/>
        <v>42983</v>
      </c>
      <c r="D30" s="47">
        <v>26</v>
      </c>
      <c r="E30" s="36"/>
      <c r="F30" s="33" t="s">
        <v>80</v>
      </c>
      <c r="H30" s="48"/>
    </row>
    <row r="31" spans="1:10" ht="24.9" customHeight="1">
      <c r="A31" s="40">
        <f t="shared" si="0"/>
        <v>28</v>
      </c>
      <c r="B31" s="45">
        <f t="shared" si="2"/>
        <v>42984</v>
      </c>
      <c r="C31" s="46">
        <f t="shared" si="1"/>
        <v>42984</v>
      </c>
      <c r="D31" s="47">
        <v>27</v>
      </c>
      <c r="E31" s="36"/>
      <c r="F31" s="51" t="s">
        <v>29</v>
      </c>
      <c r="H31" s="37"/>
      <c r="I31" s="48"/>
    </row>
    <row r="32" spans="1:10" ht="24.9" customHeight="1">
      <c r="A32" s="40">
        <f t="shared" si="0"/>
        <v>29</v>
      </c>
      <c r="B32" s="45">
        <f t="shared" si="2"/>
        <v>42985</v>
      </c>
      <c r="C32" s="46">
        <f t="shared" si="1"/>
        <v>42985</v>
      </c>
      <c r="D32" s="47">
        <v>28</v>
      </c>
      <c r="F32" s="33" t="s">
        <v>78</v>
      </c>
      <c r="H32" s="48"/>
    </row>
    <row r="33" spans="1:8" ht="24.9" customHeight="1">
      <c r="A33" s="40">
        <f t="shared" si="0"/>
        <v>30</v>
      </c>
      <c r="B33" s="45">
        <f t="shared" si="2"/>
        <v>42986</v>
      </c>
      <c r="C33" s="46">
        <f t="shared" si="1"/>
        <v>42986</v>
      </c>
      <c r="D33" s="47">
        <v>29</v>
      </c>
      <c r="E33" s="36"/>
      <c r="F33" s="51" t="s">
        <v>30</v>
      </c>
      <c r="H33" s="48"/>
    </row>
    <row r="34" spans="1:8" ht="24.9" customHeight="1">
      <c r="A34" s="40">
        <f t="shared" si="0"/>
        <v>31</v>
      </c>
      <c r="B34" s="45">
        <f t="shared" si="2"/>
        <v>42989</v>
      </c>
      <c r="C34" s="46">
        <f t="shared" si="1"/>
        <v>42989</v>
      </c>
      <c r="D34" s="47">
        <v>30</v>
      </c>
      <c r="F34" s="33" t="s">
        <v>79</v>
      </c>
      <c r="H34" s="48"/>
    </row>
    <row r="35" spans="1:8" ht="24.9" customHeight="1">
      <c r="A35" s="40">
        <f t="shared" si="0"/>
        <v>32</v>
      </c>
      <c r="B35" s="45">
        <f t="shared" si="2"/>
        <v>42990</v>
      </c>
      <c r="C35" s="46">
        <f t="shared" si="1"/>
        <v>42990</v>
      </c>
      <c r="D35" s="47">
        <v>31</v>
      </c>
      <c r="F35" s="51" t="s">
        <v>57</v>
      </c>
      <c r="H35" s="48"/>
    </row>
    <row r="36" spans="1:8" ht="24.9" customHeight="1">
      <c r="A36" s="40">
        <f t="shared" si="0"/>
        <v>33</v>
      </c>
      <c r="B36" s="45">
        <f t="shared" si="2"/>
        <v>42991</v>
      </c>
      <c r="C36" s="46">
        <f t="shared" si="1"/>
        <v>42991</v>
      </c>
      <c r="D36" s="47">
        <v>32</v>
      </c>
      <c r="F36" s="51" t="s">
        <v>56</v>
      </c>
      <c r="H36" s="48"/>
    </row>
    <row r="37" spans="1:8" ht="24.9" customHeight="1">
      <c r="A37" s="40">
        <f t="shared" si="0"/>
        <v>34</v>
      </c>
      <c r="B37" s="45">
        <f t="shared" si="2"/>
        <v>42992</v>
      </c>
      <c r="C37" s="46">
        <f t="shared" si="1"/>
        <v>42992</v>
      </c>
      <c r="D37" s="47">
        <v>33</v>
      </c>
      <c r="E37" s="38" t="s">
        <v>41</v>
      </c>
      <c r="F37" s="33" t="s">
        <v>81</v>
      </c>
      <c r="H37" s="48"/>
    </row>
    <row r="38" spans="1:8" ht="24.9" customHeight="1">
      <c r="A38" s="40">
        <f t="shared" si="0"/>
        <v>35</v>
      </c>
      <c r="B38" s="45">
        <f t="shared" si="2"/>
        <v>42993</v>
      </c>
      <c r="C38" s="46">
        <f t="shared" si="1"/>
        <v>42993</v>
      </c>
      <c r="D38" s="47">
        <v>34</v>
      </c>
      <c r="F38" s="51" t="s">
        <v>31</v>
      </c>
    </row>
    <row r="39" spans="1:8" ht="24.9" customHeight="1">
      <c r="A39" s="40">
        <f t="shared" si="0"/>
        <v>36</v>
      </c>
      <c r="B39" s="45">
        <f t="shared" si="2"/>
        <v>42996</v>
      </c>
      <c r="C39" s="46">
        <f t="shared" si="1"/>
        <v>42996</v>
      </c>
      <c r="D39" s="40">
        <v>35</v>
      </c>
      <c r="E39" s="36"/>
      <c r="F39" s="33" t="s">
        <v>82</v>
      </c>
    </row>
    <row r="40" spans="1:8" ht="24.9" customHeight="1">
      <c r="A40" s="40">
        <f t="shared" si="0"/>
        <v>37</v>
      </c>
      <c r="B40" s="45">
        <f t="shared" si="2"/>
        <v>42997</v>
      </c>
      <c r="C40" s="46">
        <f t="shared" si="1"/>
        <v>42997</v>
      </c>
      <c r="D40" s="40">
        <v>36</v>
      </c>
      <c r="E40" s="36"/>
      <c r="F40" s="51" t="s">
        <v>32</v>
      </c>
    </row>
    <row r="41" spans="1:8" ht="24.9" customHeight="1">
      <c r="A41" s="40">
        <f t="shared" si="0"/>
        <v>38</v>
      </c>
      <c r="B41" s="45">
        <f t="shared" si="2"/>
        <v>42998</v>
      </c>
      <c r="C41" s="46">
        <f t="shared" si="1"/>
        <v>42998</v>
      </c>
      <c r="D41" s="40">
        <v>37</v>
      </c>
      <c r="E41" s="36"/>
      <c r="F41" s="33" t="s">
        <v>32</v>
      </c>
    </row>
    <row r="42" spans="1:8" ht="24.9" customHeight="1">
      <c r="A42" s="40">
        <f t="shared" si="0"/>
        <v>39</v>
      </c>
      <c r="B42" s="45">
        <f t="shared" si="2"/>
        <v>42999</v>
      </c>
      <c r="C42" s="46">
        <f t="shared" si="1"/>
        <v>42999</v>
      </c>
      <c r="D42" s="40">
        <v>38</v>
      </c>
      <c r="E42" s="36"/>
      <c r="F42" s="52" t="s">
        <v>48</v>
      </c>
    </row>
    <row r="43" spans="1:8" ht="24.9" customHeight="1">
      <c r="A43" s="40">
        <f t="shared" si="0"/>
        <v>40</v>
      </c>
      <c r="B43" s="45">
        <f t="shared" si="2"/>
        <v>43000</v>
      </c>
      <c r="C43" s="46">
        <f t="shared" si="1"/>
        <v>43000</v>
      </c>
      <c r="D43" s="40">
        <v>39</v>
      </c>
      <c r="E43" s="36"/>
      <c r="F43" s="33" t="s">
        <v>83</v>
      </c>
      <c r="G43" s="51"/>
      <c r="H43" s="48"/>
    </row>
    <row r="44" spans="1:8" ht="24.9" customHeight="1">
      <c r="A44" s="40">
        <f t="shared" si="0"/>
        <v>41</v>
      </c>
      <c r="B44" s="45">
        <f t="shared" si="2"/>
        <v>43003</v>
      </c>
      <c r="C44" s="46">
        <f t="shared" si="1"/>
        <v>43003</v>
      </c>
      <c r="D44" s="40" t="s">
        <v>5</v>
      </c>
      <c r="E44" s="36" t="s">
        <v>21</v>
      </c>
      <c r="F44" s="55" t="s">
        <v>20</v>
      </c>
      <c r="G44" s="51"/>
      <c r="H44" s="48"/>
    </row>
    <row r="45" spans="1:8" ht="24.9" customHeight="1">
      <c r="A45" s="40">
        <f t="shared" si="0"/>
        <v>42</v>
      </c>
      <c r="B45" s="45">
        <f t="shared" si="2"/>
        <v>43004</v>
      </c>
      <c r="C45" s="46">
        <f t="shared" si="1"/>
        <v>43004</v>
      </c>
      <c r="D45" s="40" t="s">
        <v>5</v>
      </c>
      <c r="E45" s="36" t="s">
        <v>21</v>
      </c>
      <c r="F45" s="55" t="s">
        <v>20</v>
      </c>
      <c r="G45" s="51"/>
      <c r="H45" s="48"/>
    </row>
    <row r="46" spans="1:8" ht="24.9" customHeight="1">
      <c r="A46" s="40">
        <f t="shared" si="0"/>
        <v>43</v>
      </c>
      <c r="B46" s="45">
        <f t="shared" si="2"/>
        <v>43005</v>
      </c>
      <c r="C46" s="46">
        <f t="shared" si="1"/>
        <v>43005</v>
      </c>
      <c r="D46" s="40" t="s">
        <v>5</v>
      </c>
      <c r="E46" s="36" t="s">
        <v>21</v>
      </c>
      <c r="F46" s="55" t="s">
        <v>20</v>
      </c>
      <c r="G46" s="51"/>
      <c r="H46" s="48"/>
    </row>
    <row r="47" spans="1:8" ht="24.9" customHeight="1">
      <c r="A47" s="40">
        <f t="shared" si="0"/>
        <v>44</v>
      </c>
      <c r="B47" s="45">
        <f t="shared" si="2"/>
        <v>43006</v>
      </c>
      <c r="C47" s="46">
        <f t="shared" si="1"/>
        <v>43006</v>
      </c>
      <c r="D47" s="40" t="s">
        <v>5</v>
      </c>
      <c r="E47" s="36" t="s">
        <v>21</v>
      </c>
      <c r="F47" s="55" t="s">
        <v>20</v>
      </c>
      <c r="G47" s="51"/>
      <c r="H47" s="48"/>
    </row>
    <row r="48" spans="1:8" ht="24.9" customHeight="1">
      <c r="A48" s="40">
        <f t="shared" si="0"/>
        <v>45</v>
      </c>
      <c r="B48" s="45">
        <f t="shared" si="2"/>
        <v>43007</v>
      </c>
      <c r="C48" s="46">
        <f t="shared" si="1"/>
        <v>43007</v>
      </c>
      <c r="D48" s="40" t="s">
        <v>5</v>
      </c>
      <c r="E48" s="36" t="s">
        <v>21</v>
      </c>
      <c r="F48" s="55" t="s">
        <v>20</v>
      </c>
      <c r="G48" s="51"/>
      <c r="H48" s="48"/>
    </row>
    <row r="49" spans="1:8" ht="24.9" customHeight="1">
      <c r="A49" s="40">
        <f t="shared" si="0"/>
        <v>46</v>
      </c>
      <c r="B49" s="45">
        <f t="shared" si="2"/>
        <v>43010</v>
      </c>
      <c r="C49" s="46">
        <f t="shared" si="1"/>
        <v>43010</v>
      </c>
      <c r="D49" s="47">
        <v>40</v>
      </c>
      <c r="E49" s="36"/>
      <c r="F49" s="51" t="s">
        <v>33</v>
      </c>
      <c r="H49" s="48"/>
    </row>
    <row r="50" spans="1:8" ht="24.9" customHeight="1">
      <c r="A50" s="40">
        <f t="shared" si="0"/>
        <v>47</v>
      </c>
      <c r="B50" s="45">
        <f t="shared" si="2"/>
        <v>43011</v>
      </c>
      <c r="C50" s="46">
        <f t="shared" si="1"/>
        <v>43011</v>
      </c>
      <c r="D50" s="47">
        <v>41</v>
      </c>
      <c r="E50" s="36"/>
      <c r="F50" s="33" t="s">
        <v>84</v>
      </c>
      <c r="H50" s="48"/>
    </row>
    <row r="51" spans="1:8" ht="24.9" customHeight="1">
      <c r="A51" s="40">
        <f t="shared" si="0"/>
        <v>48</v>
      </c>
      <c r="B51" s="45">
        <f t="shared" si="2"/>
        <v>43012</v>
      </c>
      <c r="C51" s="46">
        <f t="shared" si="1"/>
        <v>43012</v>
      </c>
      <c r="D51" s="47">
        <v>42</v>
      </c>
      <c r="E51" s="36"/>
      <c r="F51" s="51" t="s">
        <v>34</v>
      </c>
      <c r="H51" s="48"/>
    </row>
    <row r="52" spans="1:8" ht="24.9" customHeight="1">
      <c r="A52" s="40">
        <f t="shared" si="0"/>
        <v>49</v>
      </c>
      <c r="B52" s="45">
        <f t="shared" si="2"/>
        <v>43013</v>
      </c>
      <c r="C52" s="46">
        <f t="shared" si="1"/>
        <v>43013</v>
      </c>
      <c r="D52" s="47">
        <v>43</v>
      </c>
      <c r="F52" s="33" t="s">
        <v>85</v>
      </c>
      <c r="H52" s="48"/>
    </row>
    <row r="53" spans="1:8" ht="24.9" customHeight="1">
      <c r="A53" s="40">
        <f t="shared" si="0"/>
        <v>50</v>
      </c>
      <c r="B53" s="45">
        <f t="shared" si="2"/>
        <v>43014</v>
      </c>
      <c r="C53" s="46">
        <f t="shared" si="1"/>
        <v>43014</v>
      </c>
      <c r="D53" s="47">
        <v>44</v>
      </c>
      <c r="E53" s="36"/>
      <c r="F53" s="51" t="s">
        <v>35</v>
      </c>
      <c r="H53" s="48"/>
    </row>
    <row r="54" spans="1:8" ht="24.9" customHeight="1">
      <c r="A54" s="40">
        <f t="shared" si="0"/>
        <v>51</v>
      </c>
      <c r="B54" s="45">
        <f t="shared" si="2"/>
        <v>43017</v>
      </c>
      <c r="C54" s="46">
        <f t="shared" si="1"/>
        <v>43017</v>
      </c>
      <c r="D54" s="47">
        <v>45</v>
      </c>
      <c r="E54" s="36"/>
      <c r="F54" s="33" t="s">
        <v>68</v>
      </c>
      <c r="H54" s="48"/>
    </row>
    <row r="55" spans="1:8" ht="24.9" customHeight="1">
      <c r="A55" s="40">
        <f t="shared" si="0"/>
        <v>52</v>
      </c>
      <c r="B55" s="45">
        <f t="shared" si="2"/>
        <v>43018</v>
      </c>
      <c r="C55" s="46">
        <f t="shared" si="1"/>
        <v>43018</v>
      </c>
      <c r="D55" s="47">
        <v>46</v>
      </c>
      <c r="E55" s="36"/>
      <c r="F55" s="33" t="s">
        <v>52</v>
      </c>
      <c r="H55" s="48"/>
    </row>
    <row r="56" spans="1:8" ht="24.9" customHeight="1">
      <c r="A56" s="40">
        <f t="shared" si="0"/>
        <v>53</v>
      </c>
      <c r="B56" s="45">
        <f t="shared" si="2"/>
        <v>43019</v>
      </c>
      <c r="C56" s="46">
        <f t="shared" si="1"/>
        <v>43019</v>
      </c>
      <c r="D56" s="47">
        <v>47</v>
      </c>
      <c r="F56" s="38" t="s">
        <v>58</v>
      </c>
      <c r="H56" s="48"/>
    </row>
    <row r="57" spans="1:8" ht="24.9" customHeight="1">
      <c r="A57" s="40">
        <f t="shared" si="0"/>
        <v>54</v>
      </c>
      <c r="B57" s="45">
        <f t="shared" si="2"/>
        <v>43020</v>
      </c>
      <c r="C57" s="46">
        <f t="shared" si="1"/>
        <v>43020</v>
      </c>
      <c r="D57" s="47">
        <v>48</v>
      </c>
      <c r="E57" s="36" t="s">
        <v>51</v>
      </c>
      <c r="F57" s="51" t="s">
        <v>53</v>
      </c>
      <c r="H57" s="48"/>
    </row>
    <row r="58" spans="1:8" ht="24.9" customHeight="1">
      <c r="A58" s="40">
        <f t="shared" si="0"/>
        <v>55</v>
      </c>
      <c r="B58" s="45">
        <f t="shared" si="2"/>
        <v>43021</v>
      </c>
      <c r="C58" s="46">
        <f t="shared" si="1"/>
        <v>43021</v>
      </c>
      <c r="D58" s="47">
        <v>49</v>
      </c>
      <c r="F58" s="33" t="s">
        <v>87</v>
      </c>
      <c r="H58" s="48"/>
    </row>
    <row r="59" spans="1:8" ht="24.9" customHeight="1">
      <c r="A59" s="40">
        <f t="shared" si="0"/>
        <v>56</v>
      </c>
      <c r="B59" s="45">
        <f t="shared" si="2"/>
        <v>43024</v>
      </c>
      <c r="C59" s="46">
        <f t="shared" si="1"/>
        <v>43024</v>
      </c>
      <c r="D59" s="47">
        <v>50</v>
      </c>
      <c r="E59" s="36"/>
      <c r="F59" s="51" t="s">
        <v>54</v>
      </c>
      <c r="H59" s="48"/>
    </row>
    <row r="60" spans="1:8" ht="24.9" customHeight="1">
      <c r="A60" s="40">
        <f t="shared" si="0"/>
        <v>57</v>
      </c>
      <c r="B60" s="45">
        <f t="shared" si="2"/>
        <v>43025</v>
      </c>
      <c r="C60" s="46">
        <f t="shared" si="1"/>
        <v>43025</v>
      </c>
      <c r="D60" s="47">
        <v>51</v>
      </c>
      <c r="E60" s="36"/>
      <c r="F60" s="33" t="s">
        <v>88</v>
      </c>
      <c r="H60" s="48"/>
    </row>
    <row r="61" spans="1:8" ht="24.9" customHeight="1">
      <c r="A61" s="40">
        <f t="shared" si="0"/>
        <v>58</v>
      </c>
      <c r="B61" s="45">
        <f t="shared" si="2"/>
        <v>43026</v>
      </c>
      <c r="C61" s="46">
        <f t="shared" si="1"/>
        <v>43026</v>
      </c>
      <c r="D61" s="47">
        <v>52</v>
      </c>
      <c r="E61" s="36" t="s">
        <v>23</v>
      </c>
      <c r="F61" s="33" t="s">
        <v>65</v>
      </c>
      <c r="H61" s="48"/>
    </row>
    <row r="62" spans="1:8" ht="24.9" customHeight="1">
      <c r="A62" s="40">
        <f t="shared" si="0"/>
        <v>59</v>
      </c>
      <c r="B62" s="45">
        <f t="shared" si="2"/>
        <v>43027</v>
      </c>
      <c r="C62" s="46">
        <f t="shared" si="1"/>
        <v>43027</v>
      </c>
      <c r="D62" s="47">
        <v>53</v>
      </c>
      <c r="E62" s="36"/>
      <c r="F62" s="33" t="s">
        <v>36</v>
      </c>
      <c r="H62" s="48"/>
    </row>
    <row r="63" spans="1:8" ht="24.9" customHeight="1">
      <c r="A63" s="40">
        <f t="shared" si="0"/>
        <v>60</v>
      </c>
      <c r="B63" s="45">
        <f t="shared" si="2"/>
        <v>43028</v>
      </c>
      <c r="C63" s="46">
        <f t="shared" si="1"/>
        <v>43028</v>
      </c>
      <c r="D63" s="47">
        <v>54</v>
      </c>
      <c r="F63" s="33" t="s">
        <v>89</v>
      </c>
    </row>
    <row r="64" spans="1:8" ht="24.9" customHeight="1">
      <c r="A64" s="40">
        <f t="shared" si="0"/>
        <v>61</v>
      </c>
      <c r="B64" s="45">
        <f t="shared" si="2"/>
        <v>43031</v>
      </c>
      <c r="C64" s="46">
        <f t="shared" si="1"/>
        <v>43031</v>
      </c>
      <c r="D64" s="47">
        <v>55</v>
      </c>
      <c r="F64" s="51" t="s">
        <v>43</v>
      </c>
      <c r="H64" s="48"/>
    </row>
    <row r="65" spans="1:9" ht="24.9" customHeight="1">
      <c r="A65" s="40">
        <f t="shared" si="0"/>
        <v>62</v>
      </c>
      <c r="B65" s="45">
        <f t="shared" si="2"/>
        <v>43032</v>
      </c>
      <c r="C65" s="46">
        <f t="shared" si="1"/>
        <v>43032</v>
      </c>
      <c r="D65" s="47">
        <v>56</v>
      </c>
      <c r="F65" s="33" t="s">
        <v>90</v>
      </c>
      <c r="H65" s="48"/>
    </row>
    <row r="66" spans="1:9" ht="24.9" customHeight="1">
      <c r="A66" s="40">
        <f t="shared" si="0"/>
        <v>63</v>
      </c>
      <c r="B66" s="45">
        <f t="shared" si="2"/>
        <v>43033</v>
      </c>
      <c r="C66" s="46">
        <f t="shared" si="1"/>
        <v>43033</v>
      </c>
      <c r="D66" s="47">
        <v>57</v>
      </c>
      <c r="E66" s="36"/>
      <c r="F66" s="51" t="s">
        <v>44</v>
      </c>
      <c r="G66" s="54"/>
      <c r="H66" s="48"/>
    </row>
    <row r="67" spans="1:9" ht="24.9" customHeight="1">
      <c r="A67" s="40">
        <f t="shared" si="0"/>
        <v>64</v>
      </c>
      <c r="B67" s="45">
        <f t="shared" si="2"/>
        <v>43034</v>
      </c>
      <c r="C67" s="46">
        <f t="shared" si="1"/>
        <v>43034</v>
      </c>
      <c r="D67" s="47">
        <v>58</v>
      </c>
      <c r="E67" s="36"/>
      <c r="F67" s="33" t="s">
        <v>44</v>
      </c>
      <c r="H67" s="48"/>
    </row>
    <row r="68" spans="1:9" ht="24.9" customHeight="1">
      <c r="A68" s="40">
        <f t="shared" si="0"/>
        <v>65</v>
      </c>
      <c r="B68" s="45">
        <f t="shared" si="2"/>
        <v>43035</v>
      </c>
      <c r="C68" s="46">
        <f t="shared" si="1"/>
        <v>43035</v>
      </c>
      <c r="D68" s="47">
        <v>59</v>
      </c>
      <c r="E68" s="36"/>
      <c r="F68" s="52" t="s">
        <v>49</v>
      </c>
      <c r="H68" s="34"/>
    </row>
    <row r="69" spans="1:9" ht="24.9" customHeight="1">
      <c r="A69" s="40">
        <f t="shared" si="0"/>
        <v>66</v>
      </c>
      <c r="B69" s="45">
        <f t="shared" si="2"/>
        <v>43038</v>
      </c>
      <c r="C69" s="46">
        <f t="shared" si="1"/>
        <v>43038</v>
      </c>
      <c r="D69" s="47">
        <v>60</v>
      </c>
      <c r="E69" s="36"/>
      <c r="F69" s="33" t="s">
        <v>101</v>
      </c>
      <c r="H69" s="48"/>
    </row>
    <row r="70" spans="1:9" ht="24.9" customHeight="1">
      <c r="A70" s="40">
        <f t="shared" ref="A70:A108" si="3">A69+1</f>
        <v>67</v>
      </c>
      <c r="B70" s="45">
        <f t="shared" si="2"/>
        <v>43039</v>
      </c>
      <c r="C70" s="46">
        <f t="shared" ref="C70:C103" si="4">B70</f>
        <v>43039</v>
      </c>
      <c r="D70" s="47">
        <v>61</v>
      </c>
      <c r="E70" s="36"/>
      <c r="F70" s="51" t="s">
        <v>37</v>
      </c>
      <c r="H70" s="48"/>
    </row>
    <row r="71" spans="1:9" ht="24.9" customHeight="1">
      <c r="A71" s="40">
        <f t="shared" si="3"/>
        <v>68</v>
      </c>
      <c r="B71" s="45">
        <f t="shared" si="2"/>
        <v>43040</v>
      </c>
      <c r="C71" s="46">
        <f t="shared" si="4"/>
        <v>43040</v>
      </c>
      <c r="D71" s="47">
        <v>62</v>
      </c>
      <c r="F71" s="33" t="s">
        <v>102</v>
      </c>
      <c r="H71" s="48"/>
    </row>
    <row r="72" spans="1:9" ht="24.9" customHeight="1">
      <c r="A72" s="40">
        <f t="shared" si="3"/>
        <v>69</v>
      </c>
      <c r="B72" s="45">
        <f t="shared" si="2"/>
        <v>43041</v>
      </c>
      <c r="C72" s="46">
        <f t="shared" si="4"/>
        <v>43041</v>
      </c>
      <c r="D72" s="47">
        <v>63</v>
      </c>
      <c r="E72" s="36"/>
      <c r="F72" s="51" t="s">
        <v>38</v>
      </c>
      <c r="G72" s="33"/>
      <c r="H72" s="34"/>
      <c r="I72" s="48"/>
    </row>
    <row r="73" spans="1:9" ht="24.9" customHeight="1">
      <c r="A73" s="40">
        <f t="shared" si="3"/>
        <v>70</v>
      </c>
      <c r="B73" s="45">
        <f t="shared" si="2"/>
        <v>43042</v>
      </c>
      <c r="C73" s="46">
        <f t="shared" si="4"/>
        <v>43042</v>
      </c>
      <c r="D73" s="47">
        <v>64</v>
      </c>
      <c r="E73" s="36"/>
      <c r="F73" s="33" t="s">
        <v>86</v>
      </c>
      <c r="H73" s="48"/>
      <c r="I73" s="48"/>
    </row>
    <row r="74" spans="1:9" ht="24.9" customHeight="1">
      <c r="A74" s="40">
        <f t="shared" si="3"/>
        <v>71</v>
      </c>
      <c r="B74" s="45">
        <f t="shared" ref="B74:B103" si="5">IF(MOD(A73,5),B73+1,B73+3)</f>
        <v>43045</v>
      </c>
      <c r="C74" s="46">
        <f t="shared" si="4"/>
        <v>43045</v>
      </c>
      <c r="D74" s="47">
        <v>65</v>
      </c>
      <c r="E74" s="36"/>
      <c r="F74" s="51" t="s">
        <v>39</v>
      </c>
      <c r="H74" s="48"/>
    </row>
    <row r="75" spans="1:9" ht="24.9" customHeight="1">
      <c r="A75" s="40">
        <f t="shared" si="3"/>
        <v>72</v>
      </c>
      <c r="B75" s="45">
        <f t="shared" si="5"/>
        <v>43046</v>
      </c>
      <c r="C75" s="46">
        <f t="shared" si="4"/>
        <v>43046</v>
      </c>
      <c r="D75" s="47" t="s">
        <v>5</v>
      </c>
      <c r="E75" s="36" t="s">
        <v>24</v>
      </c>
      <c r="F75" s="56" t="s">
        <v>20</v>
      </c>
      <c r="H75" s="48"/>
    </row>
    <row r="76" spans="1:9" ht="24.9" customHeight="1">
      <c r="A76" s="40">
        <f t="shared" si="3"/>
        <v>73</v>
      </c>
      <c r="B76" s="45">
        <f t="shared" si="5"/>
        <v>43047</v>
      </c>
      <c r="C76" s="46">
        <f t="shared" si="4"/>
        <v>43047</v>
      </c>
      <c r="D76" s="47">
        <v>66</v>
      </c>
      <c r="E76" s="36"/>
      <c r="F76" s="51" t="s">
        <v>45</v>
      </c>
      <c r="H76" s="48"/>
    </row>
    <row r="77" spans="1:9" ht="24.9" customHeight="1">
      <c r="A77" s="40">
        <f t="shared" si="3"/>
        <v>74</v>
      </c>
      <c r="B77" s="45">
        <f t="shared" si="5"/>
        <v>43048</v>
      </c>
      <c r="C77" s="46">
        <f t="shared" si="4"/>
        <v>43048</v>
      </c>
      <c r="D77" s="47">
        <v>67</v>
      </c>
      <c r="E77" s="36"/>
      <c r="F77" s="32" t="s">
        <v>59</v>
      </c>
      <c r="H77" s="48"/>
    </row>
    <row r="78" spans="1:9" ht="24.9" customHeight="1">
      <c r="A78" s="40">
        <f t="shared" si="3"/>
        <v>75</v>
      </c>
      <c r="B78" s="45">
        <f t="shared" si="5"/>
        <v>43049</v>
      </c>
      <c r="C78" s="46">
        <f t="shared" si="4"/>
        <v>43049</v>
      </c>
      <c r="D78" s="47">
        <v>68</v>
      </c>
      <c r="E78" s="36"/>
      <c r="F78" s="33" t="s">
        <v>104</v>
      </c>
      <c r="H78" s="48"/>
    </row>
    <row r="79" spans="1:9" ht="24.9" customHeight="1">
      <c r="A79" s="40">
        <f t="shared" si="3"/>
        <v>76</v>
      </c>
      <c r="B79" s="45">
        <f t="shared" si="5"/>
        <v>43052</v>
      </c>
      <c r="C79" s="46">
        <f t="shared" si="4"/>
        <v>43052</v>
      </c>
      <c r="D79" s="47">
        <v>69</v>
      </c>
      <c r="E79" s="36"/>
      <c r="F79" s="51" t="s">
        <v>42</v>
      </c>
      <c r="G79" s="33"/>
      <c r="H79" s="48"/>
    </row>
    <row r="80" spans="1:9" ht="24.9" customHeight="1">
      <c r="A80" s="40">
        <f t="shared" si="3"/>
        <v>77</v>
      </c>
      <c r="B80" s="45">
        <f t="shared" si="5"/>
        <v>43053</v>
      </c>
      <c r="C80" s="46">
        <f t="shared" si="4"/>
        <v>43053</v>
      </c>
      <c r="D80" s="47">
        <v>70</v>
      </c>
      <c r="E80" s="36"/>
      <c r="F80" s="33" t="s">
        <v>103</v>
      </c>
      <c r="G80" s="33"/>
      <c r="H80" s="48"/>
    </row>
    <row r="81" spans="1:8" ht="24.9" customHeight="1">
      <c r="A81" s="40">
        <f t="shared" si="3"/>
        <v>78</v>
      </c>
      <c r="B81" s="45">
        <f t="shared" si="5"/>
        <v>43054</v>
      </c>
      <c r="C81" s="46">
        <f t="shared" si="4"/>
        <v>43054</v>
      </c>
      <c r="D81" s="47">
        <v>71</v>
      </c>
      <c r="E81" s="36"/>
      <c r="F81" s="51" t="s">
        <v>105</v>
      </c>
      <c r="G81" s="32"/>
      <c r="H81" s="48"/>
    </row>
    <row r="82" spans="1:8" ht="24.9" customHeight="1">
      <c r="A82" s="40">
        <f t="shared" si="3"/>
        <v>79</v>
      </c>
      <c r="B82" s="45">
        <f t="shared" si="5"/>
        <v>43055</v>
      </c>
      <c r="C82" s="46">
        <f t="shared" si="4"/>
        <v>43055</v>
      </c>
      <c r="D82" s="47">
        <v>72</v>
      </c>
      <c r="E82" s="36"/>
      <c r="F82" s="54" t="s">
        <v>50</v>
      </c>
      <c r="G82" s="33"/>
      <c r="H82" s="48"/>
    </row>
    <row r="83" spans="1:8" ht="24.9" customHeight="1">
      <c r="A83" s="40">
        <f t="shared" si="3"/>
        <v>80</v>
      </c>
      <c r="B83" s="45">
        <f t="shared" si="5"/>
        <v>43056</v>
      </c>
      <c r="C83" s="46">
        <f t="shared" si="4"/>
        <v>43056</v>
      </c>
      <c r="D83" s="47">
        <v>73</v>
      </c>
      <c r="E83" s="36"/>
      <c r="F83" s="33" t="s">
        <v>55</v>
      </c>
      <c r="G83" s="33"/>
      <c r="H83" s="48"/>
    </row>
    <row r="84" spans="1:8" ht="24.9" customHeight="1">
      <c r="A84" s="40">
        <f t="shared" si="3"/>
        <v>81</v>
      </c>
      <c r="B84" s="45">
        <f t="shared" si="5"/>
        <v>43059</v>
      </c>
      <c r="C84" s="46">
        <f t="shared" si="4"/>
        <v>43059</v>
      </c>
      <c r="D84" s="47" t="s">
        <v>5</v>
      </c>
      <c r="E84" s="36" t="s">
        <v>15</v>
      </c>
      <c r="F84" s="55" t="s">
        <v>20</v>
      </c>
      <c r="G84" s="33"/>
      <c r="H84" s="48"/>
    </row>
    <row r="85" spans="1:8" ht="24.9" customHeight="1">
      <c r="A85" s="40">
        <f t="shared" si="3"/>
        <v>82</v>
      </c>
      <c r="B85" s="45">
        <f t="shared" si="5"/>
        <v>43060</v>
      </c>
      <c r="C85" s="46">
        <f t="shared" si="4"/>
        <v>43060</v>
      </c>
      <c r="D85" s="47" t="s">
        <v>5</v>
      </c>
      <c r="E85" s="36" t="s">
        <v>15</v>
      </c>
      <c r="F85" s="55" t="s">
        <v>20</v>
      </c>
      <c r="G85" s="33"/>
      <c r="H85" s="48"/>
    </row>
    <row r="86" spans="1:8" ht="24.9" customHeight="1">
      <c r="A86" s="40">
        <f t="shared" si="3"/>
        <v>83</v>
      </c>
      <c r="B86" s="45">
        <f t="shared" si="5"/>
        <v>43061</v>
      </c>
      <c r="C86" s="46">
        <f t="shared" si="4"/>
        <v>43061</v>
      </c>
      <c r="D86" s="47" t="s">
        <v>5</v>
      </c>
      <c r="E86" s="36" t="s">
        <v>15</v>
      </c>
      <c r="F86" s="55" t="s">
        <v>20</v>
      </c>
      <c r="G86" s="33"/>
      <c r="H86" s="48"/>
    </row>
    <row r="87" spans="1:8" ht="24.9" customHeight="1">
      <c r="A87" s="40">
        <f t="shared" si="3"/>
        <v>84</v>
      </c>
      <c r="B87" s="45">
        <f t="shared" si="5"/>
        <v>43062</v>
      </c>
      <c r="C87" s="46">
        <f t="shared" si="4"/>
        <v>43062</v>
      </c>
      <c r="D87" s="47" t="s">
        <v>5</v>
      </c>
      <c r="E87" s="36" t="s">
        <v>15</v>
      </c>
      <c r="F87" s="55" t="s">
        <v>20</v>
      </c>
      <c r="G87" s="33"/>
      <c r="H87" s="48"/>
    </row>
    <row r="88" spans="1:8" ht="24.9" customHeight="1">
      <c r="A88" s="40">
        <f t="shared" si="3"/>
        <v>85</v>
      </c>
      <c r="B88" s="45">
        <f t="shared" si="5"/>
        <v>43063</v>
      </c>
      <c r="C88" s="46">
        <f t="shared" si="4"/>
        <v>43063</v>
      </c>
      <c r="D88" s="47" t="s">
        <v>5</v>
      </c>
      <c r="E88" s="36" t="s">
        <v>15</v>
      </c>
      <c r="F88" s="55" t="s">
        <v>20</v>
      </c>
      <c r="G88" s="33"/>
      <c r="H88" s="48"/>
    </row>
    <row r="89" spans="1:8" ht="24.9" customHeight="1">
      <c r="A89" s="40">
        <f t="shared" si="3"/>
        <v>86</v>
      </c>
      <c r="B89" s="45">
        <f t="shared" si="5"/>
        <v>43066</v>
      </c>
      <c r="C89" s="46">
        <f t="shared" si="4"/>
        <v>43066</v>
      </c>
      <c r="D89" s="47">
        <v>74</v>
      </c>
      <c r="E89" s="36"/>
      <c r="F89" s="33" t="s">
        <v>60</v>
      </c>
      <c r="G89" s="33"/>
      <c r="H89" s="48"/>
    </row>
    <row r="90" spans="1:8" ht="24.9" customHeight="1">
      <c r="A90" s="40">
        <f t="shared" si="3"/>
        <v>87</v>
      </c>
      <c r="B90" s="45">
        <f t="shared" si="5"/>
        <v>43067</v>
      </c>
      <c r="C90" s="46">
        <f t="shared" si="4"/>
        <v>43067</v>
      </c>
      <c r="D90" s="47">
        <v>75</v>
      </c>
      <c r="F90" s="33" t="s">
        <v>60</v>
      </c>
      <c r="G90" s="33"/>
      <c r="H90" s="48"/>
    </row>
    <row r="91" spans="1:8" ht="24.9" customHeight="1">
      <c r="A91" s="40">
        <f t="shared" si="3"/>
        <v>88</v>
      </c>
      <c r="B91" s="45">
        <f t="shared" si="5"/>
        <v>43068</v>
      </c>
      <c r="C91" s="46">
        <f t="shared" si="4"/>
        <v>43068</v>
      </c>
      <c r="D91" s="47">
        <v>76</v>
      </c>
      <c r="F91" s="33" t="s">
        <v>60</v>
      </c>
      <c r="G91" s="33"/>
      <c r="H91" s="48"/>
    </row>
    <row r="92" spans="1:8" ht="24.9" customHeight="1">
      <c r="A92" s="40">
        <f t="shared" si="3"/>
        <v>89</v>
      </c>
      <c r="B92" s="45">
        <f t="shared" si="5"/>
        <v>43069</v>
      </c>
      <c r="C92" s="46">
        <f t="shared" si="4"/>
        <v>43069</v>
      </c>
      <c r="D92" s="47">
        <v>77</v>
      </c>
      <c r="F92" s="33" t="s">
        <v>61</v>
      </c>
      <c r="G92" s="33"/>
      <c r="H92" s="48"/>
    </row>
    <row r="93" spans="1:8" ht="24.9" customHeight="1">
      <c r="A93" s="40">
        <f t="shared" si="3"/>
        <v>90</v>
      </c>
      <c r="B93" s="45">
        <f t="shared" si="5"/>
        <v>43070</v>
      </c>
      <c r="C93" s="46">
        <f t="shared" si="4"/>
        <v>43070</v>
      </c>
      <c r="D93" s="47">
        <v>78</v>
      </c>
      <c r="E93" s="36"/>
      <c r="F93" s="33" t="s">
        <v>61</v>
      </c>
      <c r="G93" s="33"/>
      <c r="H93" s="48"/>
    </row>
    <row r="94" spans="1:8" ht="24.9" customHeight="1">
      <c r="A94" s="40">
        <f t="shared" si="3"/>
        <v>91</v>
      </c>
      <c r="B94" s="45">
        <f t="shared" si="5"/>
        <v>43073</v>
      </c>
      <c r="C94" s="46">
        <f t="shared" si="4"/>
        <v>43073</v>
      </c>
      <c r="D94" s="47">
        <v>79</v>
      </c>
      <c r="E94" s="36" t="s">
        <v>22</v>
      </c>
      <c r="F94" s="33" t="s">
        <v>61</v>
      </c>
      <c r="G94" s="33"/>
      <c r="H94" s="48"/>
    </row>
    <row r="95" spans="1:8" ht="24.9" customHeight="1">
      <c r="A95" s="40">
        <f t="shared" si="3"/>
        <v>92</v>
      </c>
      <c r="B95" s="45">
        <f t="shared" si="5"/>
        <v>43074</v>
      </c>
      <c r="C95" s="46">
        <f t="shared" si="4"/>
        <v>43074</v>
      </c>
      <c r="D95" s="47">
        <v>80</v>
      </c>
      <c r="E95" s="36" t="s">
        <v>22</v>
      </c>
      <c r="F95" s="33" t="s">
        <v>62</v>
      </c>
      <c r="G95" s="33"/>
      <c r="H95" s="48"/>
    </row>
    <row r="96" spans="1:8" ht="24.9" customHeight="1">
      <c r="A96" s="40">
        <f t="shared" si="3"/>
        <v>93</v>
      </c>
      <c r="B96" s="45">
        <f t="shared" si="5"/>
        <v>43075</v>
      </c>
      <c r="C96" s="46">
        <f t="shared" si="4"/>
        <v>43075</v>
      </c>
      <c r="D96" s="47">
        <v>81</v>
      </c>
      <c r="E96" s="36" t="s">
        <v>22</v>
      </c>
      <c r="F96" s="33" t="s">
        <v>62</v>
      </c>
      <c r="H96" s="48"/>
    </row>
    <row r="97" spans="1:8" ht="24.9" customHeight="1">
      <c r="A97" s="40">
        <f t="shared" si="3"/>
        <v>94</v>
      </c>
      <c r="B97" s="45">
        <f t="shared" si="5"/>
        <v>43076</v>
      </c>
      <c r="C97" s="46">
        <f t="shared" si="4"/>
        <v>43076</v>
      </c>
      <c r="D97" s="47">
        <v>82</v>
      </c>
      <c r="F97" s="33" t="s">
        <v>62</v>
      </c>
      <c r="G97" s="33"/>
      <c r="H97" s="48"/>
    </row>
    <row r="98" spans="1:8" ht="24.9" customHeight="1">
      <c r="A98" s="40">
        <f t="shared" si="3"/>
        <v>95</v>
      </c>
      <c r="B98" s="45">
        <f t="shared" si="5"/>
        <v>43077</v>
      </c>
      <c r="C98" s="46">
        <f t="shared" si="4"/>
        <v>43077</v>
      </c>
      <c r="D98" s="47">
        <v>83</v>
      </c>
      <c r="E98" s="36"/>
      <c r="F98" s="33" t="s">
        <v>63</v>
      </c>
      <c r="G98" s="33"/>
      <c r="H98" s="48"/>
    </row>
    <row r="99" spans="1:8" ht="24.9" customHeight="1">
      <c r="A99" s="40">
        <f t="shared" si="3"/>
        <v>96</v>
      </c>
      <c r="B99" s="45">
        <f t="shared" si="5"/>
        <v>43080</v>
      </c>
      <c r="C99" s="46">
        <f t="shared" si="4"/>
        <v>43080</v>
      </c>
      <c r="D99" s="47">
        <v>84</v>
      </c>
      <c r="E99" s="36"/>
      <c r="F99" s="33" t="s">
        <v>63</v>
      </c>
      <c r="G99" s="34"/>
    </row>
    <row r="100" spans="1:8" ht="24.9" customHeight="1">
      <c r="A100" s="40">
        <f t="shared" si="3"/>
        <v>97</v>
      </c>
      <c r="B100" s="45">
        <f t="shared" si="5"/>
        <v>43081</v>
      </c>
      <c r="C100" s="46">
        <f t="shared" si="4"/>
        <v>43081</v>
      </c>
      <c r="D100" s="47">
        <v>85</v>
      </c>
      <c r="E100" s="36"/>
      <c r="F100" s="33" t="s">
        <v>63</v>
      </c>
      <c r="G100" s="33"/>
      <c r="H100" s="48"/>
    </row>
    <row r="101" spans="1:8" ht="24.9" customHeight="1">
      <c r="A101" s="40">
        <f t="shared" si="3"/>
        <v>98</v>
      </c>
      <c r="B101" s="45">
        <f t="shared" si="5"/>
        <v>43082</v>
      </c>
      <c r="C101" s="46">
        <f t="shared" si="4"/>
        <v>43082</v>
      </c>
      <c r="D101" s="47">
        <v>86</v>
      </c>
      <c r="E101" s="36"/>
      <c r="F101" s="33" t="s">
        <v>40</v>
      </c>
      <c r="G101" s="33"/>
      <c r="H101" s="48"/>
    </row>
    <row r="102" spans="1:8" ht="24.9" customHeight="1">
      <c r="A102" s="40">
        <f t="shared" si="3"/>
        <v>99</v>
      </c>
      <c r="B102" s="45">
        <f t="shared" si="5"/>
        <v>43083</v>
      </c>
      <c r="C102" s="46">
        <f t="shared" si="4"/>
        <v>43083</v>
      </c>
      <c r="D102" s="47">
        <v>87</v>
      </c>
      <c r="E102" s="36"/>
      <c r="F102" s="33" t="s">
        <v>64</v>
      </c>
      <c r="G102" s="33"/>
      <c r="H102" s="48"/>
    </row>
    <row r="103" spans="1:8" ht="24.9" customHeight="1">
      <c r="A103" s="40">
        <f t="shared" si="3"/>
        <v>100</v>
      </c>
      <c r="B103" s="45">
        <f t="shared" si="5"/>
        <v>43084</v>
      </c>
      <c r="C103" s="46">
        <f t="shared" si="4"/>
        <v>43084</v>
      </c>
      <c r="D103" s="47">
        <v>88</v>
      </c>
      <c r="E103" s="36"/>
      <c r="F103" s="33" t="s">
        <v>40</v>
      </c>
      <c r="G103" s="33"/>
      <c r="H103" s="48"/>
    </row>
    <row r="104" spans="1:8" ht="24.6" customHeight="1">
      <c r="A104" s="40">
        <f t="shared" si="3"/>
        <v>101</v>
      </c>
      <c r="B104" s="45">
        <f t="shared" ref="B104:B106" si="6">IF(MOD(A103,5),B103+1,B103+3)</f>
        <v>43087</v>
      </c>
      <c r="C104" s="46">
        <f t="shared" ref="C104:C106" si="7">B104</f>
        <v>43087</v>
      </c>
      <c r="D104" s="47">
        <v>89</v>
      </c>
      <c r="F104" s="33" t="s">
        <v>40</v>
      </c>
    </row>
    <row r="105" spans="1:8" ht="24.6" customHeight="1">
      <c r="A105" s="40">
        <f t="shared" si="3"/>
        <v>102</v>
      </c>
      <c r="B105" s="45">
        <f t="shared" si="6"/>
        <v>43088</v>
      </c>
      <c r="C105" s="46">
        <f t="shared" si="7"/>
        <v>43088</v>
      </c>
      <c r="D105" s="47">
        <v>90</v>
      </c>
      <c r="F105" s="60" t="s">
        <v>107</v>
      </c>
    </row>
    <row r="106" spans="1:8" ht="24.6" customHeight="1">
      <c r="A106" s="40">
        <f t="shared" si="3"/>
        <v>103</v>
      </c>
      <c r="B106" s="45">
        <f t="shared" si="6"/>
        <v>43089</v>
      </c>
      <c r="C106" s="46">
        <f t="shared" si="7"/>
        <v>43089</v>
      </c>
      <c r="D106" s="47">
        <v>91</v>
      </c>
      <c r="F106" s="60" t="s">
        <v>111</v>
      </c>
    </row>
    <row r="107" spans="1:8" ht="15" customHeight="1">
      <c r="A107" s="40">
        <f t="shared" si="3"/>
        <v>104</v>
      </c>
      <c r="B107" s="45">
        <f t="shared" ref="B107:B108" si="8">IF(MOD(A106,5),B106+1,B106+3)</f>
        <v>43090</v>
      </c>
      <c r="C107" s="46">
        <f t="shared" ref="C107:C108" si="9">B107</f>
        <v>43090</v>
      </c>
      <c r="D107" s="47" t="s">
        <v>5</v>
      </c>
      <c r="F107" s="57" t="s">
        <v>20</v>
      </c>
    </row>
    <row r="108" spans="1:8" ht="15" customHeight="1">
      <c r="A108" s="40">
        <f t="shared" si="3"/>
        <v>105</v>
      </c>
      <c r="B108" s="45">
        <f t="shared" si="8"/>
        <v>43091</v>
      </c>
      <c r="C108" s="46">
        <f t="shared" si="9"/>
        <v>43091</v>
      </c>
      <c r="D108" s="47" t="s">
        <v>5</v>
      </c>
      <c r="F108" s="57" t="s">
        <v>20</v>
      </c>
    </row>
    <row r="109" spans="1:8" ht="15" customHeight="1"/>
    <row r="110" spans="1:8" ht="15" customHeight="1"/>
    <row r="111" spans="1:8" ht="15" customHeight="1"/>
    <row r="112" spans="1:8" ht="15" customHeight="1"/>
    <row r="113" spans="2:4" ht="15" customHeight="1"/>
    <row r="114" spans="2:4" ht="15" customHeight="1"/>
    <row r="115" spans="2:4" ht="15" customHeight="1"/>
    <row r="116" spans="2:4" ht="15" customHeight="1"/>
    <row r="117" spans="2:4" ht="15" customHeight="1"/>
    <row r="118" spans="2:4" ht="15" customHeight="1"/>
    <row r="119" spans="2:4" ht="15" customHeight="1">
      <c r="B119" s="50" t="s">
        <v>4</v>
      </c>
      <c r="C119" s="50"/>
      <c r="D119" s="50" t="s">
        <v>6</v>
      </c>
    </row>
    <row r="120" spans="2:4" ht="15" customHeight="1">
      <c r="B120" s="50" t="s">
        <v>0</v>
      </c>
      <c r="C120" s="50"/>
      <c r="D120" s="50" t="s">
        <v>7</v>
      </c>
    </row>
    <row r="121" spans="2:4" ht="15" customHeight="1">
      <c r="B121" s="50" t="s">
        <v>8</v>
      </c>
      <c r="C121" s="50"/>
      <c r="D121" s="50" t="s">
        <v>9</v>
      </c>
    </row>
    <row r="122" spans="2:4" ht="15" customHeight="1">
      <c r="B122" s="50" t="s">
        <v>2</v>
      </c>
      <c r="C122" s="50"/>
      <c r="D122" s="50" t="s">
        <v>10</v>
      </c>
    </row>
    <row r="123" spans="2:4" ht="15" customHeight="1"/>
    <row r="124" spans="2:4" ht="15" customHeight="1"/>
    <row r="125" spans="2:4" ht="15" customHeight="1"/>
    <row r="126" spans="2:4" ht="15" customHeight="1"/>
    <row r="127" spans="2:4" ht="15" customHeight="1"/>
    <row r="128" spans="2:4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topLeftCell="A21" zoomScale="107" zoomScaleNormal="107" workbookViewId="0">
      <selection activeCell="S41" sqref="S41"/>
    </sheetView>
  </sheetViews>
  <sheetFormatPr defaultColWidth="9.109375" defaultRowHeight="13.2"/>
  <cols>
    <col min="1" max="1" width="4.88671875" style="29" customWidth="1"/>
    <col min="2" max="2" width="3.6640625" style="29" customWidth="1"/>
    <col min="3" max="3" width="10.6640625" style="29" customWidth="1"/>
    <col min="4" max="4" width="4.6640625" style="25" customWidth="1"/>
    <col min="5" max="5" width="3.6640625" style="25" customWidth="1"/>
    <col min="6" max="6" width="10.6640625" style="25" customWidth="1"/>
    <col min="7" max="7" width="4.6640625" style="25" customWidth="1"/>
    <col min="8" max="8" width="3.6640625" style="25" customWidth="1"/>
    <col min="9" max="9" width="10.6640625" style="25" customWidth="1"/>
    <col min="10" max="10" width="4.6640625" style="25" customWidth="1"/>
    <col min="11" max="11" width="3.6640625" style="25" customWidth="1"/>
    <col min="12" max="12" width="10.6640625" style="25" customWidth="1"/>
    <col min="13" max="13" width="4.6640625" style="25" customWidth="1"/>
    <col min="14" max="14" width="3.6640625" style="25" customWidth="1"/>
    <col min="15" max="15" width="10.6640625" style="25" customWidth="1"/>
    <col min="16" max="16" width="4.6640625" style="25" customWidth="1"/>
    <col min="17" max="16384" width="9.109375" style="1"/>
  </cols>
  <sheetData>
    <row r="1" spans="1:19" s="64" customFormat="1" ht="35.1" customHeight="1" thickBot="1">
      <c r="A1" s="61" t="str">
        <f>List_View!A1</f>
        <v>Geometry A with Support - Fall 2017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9" s="7" customFormat="1" ht="9.9" customHeight="1">
      <c r="A2" s="111" t="s">
        <v>13</v>
      </c>
      <c r="B2" s="2">
        <f>List_View!$D4</f>
        <v>1</v>
      </c>
      <c r="C2" s="123" t="str">
        <f>IF(ISBLANK(INDEX(Comment,(5*(ROW()-2)/2+1))),"",INDEX(Comment,((5*(ROW()-2)/2+1))))</f>
        <v>Opening Day</v>
      </c>
      <c r="D2" s="4">
        <f>List_View!$B4</f>
        <v>42947</v>
      </c>
      <c r="E2" s="2">
        <f>List_View!$D5</f>
        <v>2</v>
      </c>
      <c r="F2" s="31" t="str">
        <f>IF(ISBLANK(INDEX(Comment,(5*(ROW()-2)/2+2))),"",INDEX(Comment,((5*(ROW()-2)/2+2))))</f>
        <v/>
      </c>
      <c r="G2" s="5">
        <f>List_View!$B5</f>
        <v>42948</v>
      </c>
      <c r="H2" s="2">
        <f>List_View!$D6</f>
        <v>3</v>
      </c>
      <c r="I2" s="3" t="str">
        <f>IF(ISBLANK(INDEX(Comment,(5*(ROW()-2)/2+3))),"",INDEX(Comment,((5*(ROW()-2)/2+3))))</f>
        <v>Grade Meetings</v>
      </c>
      <c r="J2" s="5">
        <f>List_View!$B6</f>
        <v>42949</v>
      </c>
      <c r="K2" s="2">
        <f>List_View!$D7</f>
        <v>4</v>
      </c>
      <c r="L2" s="3" t="str">
        <f>IF(ISBLANK(INDEX(Comment,(5*(ROW()-2)/2+4))),"",INDEX(Comment,((5*(ROW()-2)/2+4))))</f>
        <v/>
      </c>
      <c r="M2" s="5">
        <f>List_View!$B7</f>
        <v>42950</v>
      </c>
      <c r="N2" s="2">
        <f>List_View!$D8</f>
        <v>5</v>
      </c>
      <c r="O2" s="3" t="str">
        <f>IF(ISBLANK(INDEX(Comment,(5*(ROW()-2)/2+5))),"",INDEX(Comment,((5*(ROW()-2)/2+5))))</f>
        <v/>
      </c>
      <c r="P2" s="6">
        <f>List_View!$B8</f>
        <v>42951</v>
      </c>
    </row>
    <row r="3" spans="1:19" ht="24.9" customHeight="1">
      <c r="A3" s="65"/>
      <c r="B3" s="100" t="str">
        <f>INDEX(Topic,5*((ROW()-3)/2)+1)</f>
        <v>1.1 Algebra 1 Review</v>
      </c>
      <c r="C3" s="75"/>
      <c r="D3" s="76"/>
      <c r="E3" s="116" t="str">
        <f>INDEX(Topic,5*((ROW()-3)/2)+2)</f>
        <v>1.1 Practice</v>
      </c>
      <c r="F3" s="103"/>
      <c r="G3" s="104"/>
      <c r="H3" s="102" t="str">
        <f>INDEX(Topic,5*((ROW()-3)/2)+3)</f>
        <v>1.2 Comp &amp; Supp Angles &amp; Angle Addition</v>
      </c>
      <c r="I3" s="103"/>
      <c r="J3" s="104"/>
      <c r="K3" s="74" t="str">
        <f>INDEX(Topic,5*((ROW()-3)/2)+4)</f>
        <v>1.2 Practice</v>
      </c>
      <c r="L3" s="75"/>
      <c r="M3" s="76"/>
      <c r="N3" s="105" t="str">
        <f>INDEX(Topic,5*((ROW()-3)/2)+5)</f>
        <v>1.3 Vertical Angles &amp; Linear Pairs</v>
      </c>
      <c r="O3" s="106"/>
      <c r="P3" s="107"/>
    </row>
    <row r="4" spans="1:19" s="13" customFormat="1" ht="9.9" customHeight="1">
      <c r="A4" s="65" t="s">
        <v>13</v>
      </c>
      <c r="B4" s="8">
        <f>List_View!$D9</f>
        <v>6</v>
      </c>
      <c r="C4" s="9" t="str">
        <f>IF(ISBLANK(INDEX(Comment,(5*(ROW()-2)/2+1))),"",INDEX(Comment,((5*(ROW()-2)/2+1))))</f>
        <v/>
      </c>
      <c r="D4" s="10">
        <f>List_View!$B9</f>
        <v>42954</v>
      </c>
      <c r="E4" s="8">
        <f>List_View!$D10</f>
        <v>7</v>
      </c>
      <c r="F4" s="9" t="str">
        <f>IF(ISBLANK(INDEX(Comment,(5*(ROW()-2)/2+2))),"",INDEX(Comment,((5*(ROW()-2)/2+2))))</f>
        <v/>
      </c>
      <c r="G4" s="10">
        <f>List_View!$B10</f>
        <v>42955</v>
      </c>
      <c r="H4" s="8">
        <f>List_View!$D11</f>
        <v>8</v>
      </c>
      <c r="I4" s="9" t="str">
        <f>IF(ISBLANK(INDEX(Comment,(5*(ROW()-2)/2+3))),"",INDEX(Comment,((5*(ROW()-2)/2+3))))</f>
        <v/>
      </c>
      <c r="J4" s="11">
        <f>List_View!$B11</f>
        <v>42956</v>
      </c>
      <c r="K4" s="8">
        <f>List_View!$D12</f>
        <v>9</v>
      </c>
      <c r="L4" s="9" t="str">
        <f>IF(ISBLANK(INDEX(Comment,(5*(ROW()-2)/2+4))),"",INDEX(Comment,((5*(ROW()-2)/2+4))))</f>
        <v/>
      </c>
      <c r="M4" s="10">
        <f>List_View!$B12</f>
        <v>42957</v>
      </c>
      <c r="N4" s="8">
        <f>List_View!$D13</f>
        <v>10</v>
      </c>
      <c r="O4" s="9" t="str">
        <f>IF(ISBLANK(INDEX(Comment,(5*(ROW()-2)/2+5))),"",INDEX(Comment,((5*(ROW()-2)/2+5))))</f>
        <v/>
      </c>
      <c r="P4" s="12">
        <f>List_View!$B13</f>
        <v>42958</v>
      </c>
      <c r="S4" s="14"/>
    </row>
    <row r="5" spans="1:19" ht="24.9" customHeight="1">
      <c r="A5" s="65"/>
      <c r="B5" s="84" t="str">
        <f>INDEX(Topic,5*((ROW()-3)/2)+1)</f>
        <v>1.3 Practice</v>
      </c>
      <c r="C5" s="85"/>
      <c r="D5" s="85"/>
      <c r="E5" s="100" t="str">
        <f>INDEX(Topic,5*((ROW()-3)/2)+2)</f>
        <v>1.4 Parallel Lines</v>
      </c>
      <c r="F5" s="75"/>
      <c r="G5" s="76"/>
      <c r="H5" s="101" t="str">
        <f>INDEX(Topic,5*((ROW()-3)/2)+3)</f>
        <v>1.4 Practice</v>
      </c>
      <c r="I5" s="85"/>
      <c r="J5" s="86"/>
      <c r="K5" s="91" t="str">
        <f>INDEX(Topic,5*((ROW()-3)/2)+4)</f>
        <v>1.5 Triangle Exterior Angles &amp; Isosceles Triangles</v>
      </c>
      <c r="L5" s="92"/>
      <c r="M5" s="96"/>
      <c r="N5" s="108" t="str">
        <f>INDEX(Topic,5*((ROW()-3)/2)+5)</f>
        <v>1.5 Practice</v>
      </c>
      <c r="O5" s="109"/>
      <c r="P5" s="110"/>
    </row>
    <row r="6" spans="1:19" s="7" customFormat="1" ht="9.9" customHeight="1">
      <c r="A6" s="119" t="s">
        <v>13</v>
      </c>
      <c r="B6" s="15">
        <f>List_View!$D14</f>
        <v>11</v>
      </c>
      <c r="C6" s="9" t="str">
        <f>IF(ISBLANK(INDEX(Comment,(5*(ROW()-2)/2+1))),"",INDEX(Comment,((5*(ROW()-2)/2+1))))</f>
        <v/>
      </c>
      <c r="D6" s="16">
        <f>List_View!$B14</f>
        <v>42961</v>
      </c>
      <c r="E6" s="8">
        <f>List_View!$D15</f>
        <v>12</v>
      </c>
      <c r="F6" s="17" t="str">
        <f>IF(ISBLANK(INDEX(Comment,(5*(ROW()-2)/2+2))),"",INDEX(Comment,((5*(ROW()-2)/2+2))))</f>
        <v/>
      </c>
      <c r="G6" s="16">
        <f>List_View!$B15</f>
        <v>42962</v>
      </c>
      <c r="H6" s="8">
        <f>List_View!$D16</f>
        <v>13</v>
      </c>
      <c r="I6" s="9" t="str">
        <f>IF(ISBLANK(INDEX(Comment,(5*(ROW()-2)/2+3))),"",INDEX(Comment,((5*(ROW()-2)/2+3))))</f>
        <v/>
      </c>
      <c r="J6" s="16">
        <f>List_View!$B16</f>
        <v>42963</v>
      </c>
      <c r="K6" s="15">
        <f>List_View!$D17</f>
        <v>14</v>
      </c>
      <c r="L6" s="17" t="str">
        <f>IF(ISBLANK(INDEX(Comment,(5*(ROW()-2)/2+4))),"",INDEX(Comment,((5*(ROW()-2)/2+4))))</f>
        <v/>
      </c>
      <c r="M6" s="18">
        <f>List_View!$B17</f>
        <v>42964</v>
      </c>
      <c r="N6" s="15">
        <f>List_View!$D18</f>
        <v>15</v>
      </c>
      <c r="O6" s="9" t="str">
        <f>IF(ISBLANK(INDEX(Comment,(5*(ROW()-2)/2+5))),"",INDEX(Comment,((5*(ROW()-2)/2+5))))</f>
        <v/>
      </c>
      <c r="P6" s="19">
        <f>List_View!$B18</f>
        <v>42965</v>
      </c>
    </row>
    <row r="7" spans="1:19" ht="24.9" customHeight="1">
      <c r="A7" s="65"/>
      <c r="B7" s="74" t="str">
        <f>INDEX(Topic,5*((ROW()-3)/2)+1)</f>
        <v>1.6 Review 1.1-1.4</v>
      </c>
      <c r="C7" s="75"/>
      <c r="D7" s="75"/>
      <c r="E7" s="81" t="str">
        <f>INDEX(Topic,5*((ROW()-3)/2)+2)</f>
        <v>1.7 QUIZ &amp; Translations</v>
      </c>
      <c r="F7" s="82"/>
      <c r="G7" s="82"/>
      <c r="H7" s="74" t="str">
        <f>INDEX(Topic,5*((ROW()-3)/2)+3)</f>
        <v>1.7 Practice</v>
      </c>
      <c r="I7" s="75"/>
      <c r="J7" s="76"/>
      <c r="K7" s="74" t="str">
        <f>INDEX(Topic,5*((ROW()-3)/2)+4)</f>
        <v>1.8 Reflections &amp; Rotations</v>
      </c>
      <c r="L7" s="75"/>
      <c r="M7" s="76"/>
      <c r="N7" s="84" t="str">
        <f>INDEX(Topic,5*((ROW()-3)/2)+5)</f>
        <v>1.8 Practice</v>
      </c>
      <c r="O7" s="85"/>
      <c r="P7" s="87"/>
    </row>
    <row r="8" spans="1:19" s="7" customFormat="1" ht="9.9" customHeight="1">
      <c r="A8" s="65" t="s">
        <v>13</v>
      </c>
      <c r="B8" s="15">
        <f>List_View!$D19</f>
        <v>16</v>
      </c>
      <c r="C8" s="17" t="str">
        <f>IF(ISBLANK(INDEX(Comment,(5*(ROW()-2)/2+1))),"",INDEX(Comment,((5*(ROW()-2)/2+1))))</f>
        <v>Extended Day</v>
      </c>
      <c r="D8" s="16">
        <f>List_View!$B19</f>
        <v>42968</v>
      </c>
      <c r="E8" s="15">
        <f>List_View!D20</f>
        <v>17</v>
      </c>
      <c r="F8" s="9" t="str">
        <f>IF(ISBLANK(INDEX(Comment,(5*(ROW()-2)/2+2))),"",INDEX(Comment,((5*(ROW()-2)/2+2))))</f>
        <v/>
      </c>
      <c r="G8" s="16">
        <f>List_View!$B20</f>
        <v>42969</v>
      </c>
      <c r="H8" s="15">
        <f>List_View!$D21</f>
        <v>18</v>
      </c>
      <c r="I8" s="9" t="str">
        <f>IF(ISBLANK(INDEX(Comment,(5*(ROW()-2)/2+3))),"",INDEX(Comment,((5*(ROW()-2)/2+3))))</f>
        <v/>
      </c>
      <c r="J8" s="16">
        <f>List_View!$B21</f>
        <v>42970</v>
      </c>
      <c r="K8" s="15">
        <f>List_View!$D22</f>
        <v>19</v>
      </c>
      <c r="L8" s="17" t="s">
        <v>109</v>
      </c>
      <c r="M8" s="18">
        <f>List_View!$B22</f>
        <v>42971</v>
      </c>
      <c r="N8" s="15">
        <f>List_View!$D23</f>
        <v>20</v>
      </c>
      <c r="O8" s="9" t="str">
        <f>IF(ISBLANK(INDEX(Comment,(5*(ROW()-2)/2+5))),"",INDEX(Comment,((5*(ROW()-2)/2+5))))</f>
        <v/>
      </c>
      <c r="P8" s="19">
        <f>List_View!$B23</f>
        <v>42972</v>
      </c>
      <c r="Q8" s="20"/>
    </row>
    <row r="9" spans="1:19" ht="24.9" customHeight="1">
      <c r="A9" s="65"/>
      <c r="B9" s="74" t="str">
        <f>INDEX(Topic,5*((ROW()-3)/2)+1)</f>
        <v>1.9 Dilations &amp; Combinations</v>
      </c>
      <c r="C9" s="75"/>
      <c r="D9" s="76"/>
      <c r="E9" s="91" t="str">
        <f>INDEX(Topic,5*((ROW()-3)/2)+2)</f>
        <v>1.9 Practice</v>
      </c>
      <c r="F9" s="92"/>
      <c r="G9" s="92"/>
      <c r="H9" s="91" t="str">
        <f>INDEX(Topic,5*((ROW()-3)/2)+3)</f>
        <v>1.10 Review</v>
      </c>
      <c r="I9" s="92"/>
      <c r="J9" s="92"/>
      <c r="K9" s="97" t="str">
        <f>INDEX(Topic,5*((ROW()-3)/2)+4)</f>
        <v>TEST 1</v>
      </c>
      <c r="L9" s="98"/>
      <c r="M9" s="99"/>
      <c r="N9" s="74" t="str">
        <f>INDEX(Topic,5*((ROW()-3)/2)+5)</f>
        <v>Touchstone 1</v>
      </c>
      <c r="O9" s="75"/>
      <c r="P9" s="80"/>
    </row>
    <row r="10" spans="1:19" s="7" customFormat="1" ht="9.9" customHeight="1">
      <c r="A10" s="65" t="s">
        <v>25</v>
      </c>
      <c r="B10" s="15">
        <f>List_View!$D24</f>
        <v>21</v>
      </c>
      <c r="C10" s="17" t="str">
        <f>IF(ISBLANK(INDEX(Comment,(5*(ROW()-2)/2+1))),"",INDEX(Comment,((5*(ROW()-2)/2+1))))</f>
        <v/>
      </c>
      <c r="D10" s="16">
        <f>List_View!$B24</f>
        <v>42975</v>
      </c>
      <c r="E10" s="15">
        <f>List_View!$D25</f>
        <v>22</v>
      </c>
      <c r="F10" s="9" t="str">
        <f>IF(ISBLANK(INDEX(Comment,(5*(ROW()-2)/2+2))),"",INDEX(Comment,((5*(ROW()-2)/2+2))))</f>
        <v/>
      </c>
      <c r="G10" s="16">
        <f>List_View!$B25</f>
        <v>42976</v>
      </c>
      <c r="H10" s="15">
        <f>List_View!$D26</f>
        <v>23</v>
      </c>
      <c r="I10" s="17" t="str">
        <f>IF(ISBLANK(INDEX(Comment,(5*(ROW()-2)/2+3))),"",INDEX(Comment,((5*(ROW()-2)/2+3))))</f>
        <v>Early Release</v>
      </c>
      <c r="J10" s="16">
        <f>List_View!$B26</f>
        <v>42977</v>
      </c>
      <c r="K10" s="15">
        <f>List_View!$D27</f>
        <v>24</v>
      </c>
      <c r="L10" s="9" t="str">
        <f>IF(ISBLANK(INDEX(Comment,(5*(ROW()-2)/2+4))),"",INDEX(Comment,((5*(ROW()-2)/2+4))))</f>
        <v/>
      </c>
      <c r="M10" s="16">
        <f>List_View!$B27</f>
        <v>42978</v>
      </c>
      <c r="N10" s="15">
        <f>List_View!$D28</f>
        <v>25</v>
      </c>
      <c r="O10" s="9" t="str">
        <f>IF(ISBLANK(INDEX(Comment,(5*(ROW()-2)/2+5))),"",INDEX(Comment,((5*(ROW()-2)/2+5))))</f>
        <v/>
      </c>
      <c r="P10" s="19">
        <f>List_View!$B28</f>
        <v>42979</v>
      </c>
    </row>
    <row r="11" spans="1:19" ht="24.9" customHeight="1">
      <c r="A11" s="65"/>
      <c r="B11" s="74" t="str">
        <f>INDEX(Topic,5*((ROW()-3)/2)+1)</f>
        <v>2.1 Properties of Parallelograms &amp; Rectangle</v>
      </c>
      <c r="C11" s="75"/>
      <c r="D11" s="76"/>
      <c r="E11" s="74" t="str">
        <f>INDEX(Topic,5*((ROW()-3)/2)+2)</f>
        <v>2.1 Practice</v>
      </c>
      <c r="F11" s="75"/>
      <c r="G11" s="76"/>
      <c r="H11" s="74" t="str">
        <f>INDEX(Topic,5*((ROW()-3)/2)+3)</f>
        <v>2.2 Properties of Rhombi, Squares, &amp; Trapezoids</v>
      </c>
      <c r="I11" s="75"/>
      <c r="J11" s="76"/>
      <c r="K11" s="84" t="str">
        <f>INDEX(Topic,5*((ROW()-3)/2)+4)</f>
        <v>2.2 Practice</v>
      </c>
      <c r="L11" s="85"/>
      <c r="M11" s="86"/>
      <c r="N11" s="74" t="str">
        <f>INDEX(Topic,5*((ROW()-3)/2)+5)</f>
        <v>2.1 &amp; 2.2 Practice</v>
      </c>
      <c r="O11" s="75"/>
      <c r="P11" s="80"/>
      <c r="S11" s="21"/>
    </row>
    <row r="12" spans="1:19" s="7" customFormat="1" ht="9.9" customHeight="1">
      <c r="A12" s="65" t="s">
        <v>14</v>
      </c>
      <c r="B12" s="15" t="str">
        <f>List_View!$D29</f>
        <v>*</v>
      </c>
      <c r="C12" s="9" t="str">
        <f>IF(ISBLANK(INDEX(Comment,(5*(ROW()-2)/2+1))),"",INDEX(Comment,((5*(ROW()-2)/2+1))))</f>
        <v>Labor Day</v>
      </c>
      <c r="D12" s="16">
        <f>List_View!$B29</f>
        <v>42982</v>
      </c>
      <c r="E12" s="15">
        <f>List_View!$D30</f>
        <v>26</v>
      </c>
      <c r="F12" s="17" t="str">
        <f>IF(ISBLANK(INDEX(Comment,(5*(ROW()-2)/2+2))),"",INDEX(Comment,((5*(ROW()-2)/2+2))))</f>
        <v/>
      </c>
      <c r="G12" s="16">
        <f>List_View!$B30</f>
        <v>42983</v>
      </c>
      <c r="H12" s="15">
        <f>List_View!$D31</f>
        <v>27</v>
      </c>
      <c r="I12" s="9" t="str">
        <f>IF(ISBLANK(INDEX(Comment,(5*(ROW()-2)/2+3))),"",INDEX(Comment,((5*(ROW()-2)/2+3))))</f>
        <v/>
      </c>
      <c r="J12" s="16">
        <f>List_View!$B31</f>
        <v>42984</v>
      </c>
      <c r="K12" s="15">
        <f>List_View!$D32</f>
        <v>28</v>
      </c>
      <c r="L12" s="9" t="str">
        <f>IF(ISBLANK(INDEX(Comment,(5*(ROW()-2)/2+4))),"",INDEX(Comment,((5*(ROW()-2)/2+4))))</f>
        <v/>
      </c>
      <c r="M12" s="16">
        <f>List_View!$B32</f>
        <v>42985</v>
      </c>
      <c r="N12" s="15">
        <f>List_View!$D33</f>
        <v>29</v>
      </c>
      <c r="O12" s="9" t="s">
        <v>108</v>
      </c>
      <c r="P12" s="19">
        <f>List_View!$B33</f>
        <v>42986</v>
      </c>
    </row>
    <row r="13" spans="1:19" ht="24.9" customHeight="1">
      <c r="A13" s="65"/>
      <c r="B13" s="88" t="str">
        <f>INDEX(Topic,5*((ROW()-3)/2)+1)</f>
        <v>NO SCHOOL</v>
      </c>
      <c r="C13" s="89"/>
      <c r="D13" s="90"/>
      <c r="E13" s="74" t="str">
        <f>INDEX(Topic,5*((ROW()-3)/2)+2)</f>
        <v>2.1 &amp; 2.2 Practice</v>
      </c>
      <c r="F13" s="75"/>
      <c r="G13" s="76"/>
      <c r="H13" s="91" t="str">
        <f>INDEX(Topic,5*((ROW()-3)/2)+3)</f>
        <v>2.3 Congruent Triangles</v>
      </c>
      <c r="I13" s="92"/>
      <c r="J13" s="96"/>
      <c r="K13" s="91" t="str">
        <f>INDEX(Topic,5*((ROW()-3)/2)+4)</f>
        <v>2.3 Practice</v>
      </c>
      <c r="L13" s="92"/>
      <c r="M13" s="96"/>
      <c r="N13" s="91" t="str">
        <f>INDEX(Topic,5*((ROW()-3)/2)+5)</f>
        <v>2.4 Congruent Triangles</v>
      </c>
      <c r="O13" s="92"/>
      <c r="P13" s="93"/>
    </row>
    <row r="14" spans="1:19" s="7" customFormat="1" ht="9.9" customHeight="1">
      <c r="A14" s="65" t="s">
        <v>14</v>
      </c>
      <c r="B14" s="15">
        <f>List_View!$D34</f>
        <v>30</v>
      </c>
      <c r="C14" s="9" t="str">
        <f>IF(ISBLANK(INDEX(Comment,(5*(ROW()-2)/2+1))),"",INDEX(Comment,((5*(ROW()-2)/2+1))))</f>
        <v/>
      </c>
      <c r="D14" s="16">
        <f>List_View!$B34</f>
        <v>42989</v>
      </c>
      <c r="E14" s="15">
        <f>List_View!$D35</f>
        <v>31</v>
      </c>
      <c r="F14" s="17" t="str">
        <f>IF(ISBLANK(INDEX(Comment,(5*(ROW()-2)/2+2))),"",INDEX(Comment,((5*(ROW()-2)/2+2))))</f>
        <v/>
      </c>
      <c r="G14" s="16">
        <f>List_View!$B35</f>
        <v>42990</v>
      </c>
      <c r="H14" s="15">
        <f>List_View!$D36</f>
        <v>32</v>
      </c>
      <c r="I14" s="9" t="str">
        <f>IF(ISBLANK(INDEX(Comment,(5*(ROW()-2)/2+3))),"",INDEX(Comment,((5*(ROW()-2)/2+3))))</f>
        <v/>
      </c>
      <c r="J14" s="16">
        <f>List_View!$B36</f>
        <v>42991</v>
      </c>
      <c r="K14" s="15">
        <f>List_View!$D37</f>
        <v>33</v>
      </c>
      <c r="L14" s="17" t="str">
        <f>IF(ISBLANK(INDEX(Comment,(5*(ROW()-2)/2+4))),"",INDEX(Comment,((5*(ROW()-2)/2+4))))</f>
        <v>1/2 Pi Day</v>
      </c>
      <c r="M14" s="16">
        <f>List_View!$B37</f>
        <v>42992</v>
      </c>
      <c r="N14" s="15">
        <f>List_View!$D38</f>
        <v>34</v>
      </c>
      <c r="O14" s="9" t="str">
        <f>IF(ISBLANK(INDEX(Comment,(5*(ROW()-2)/2+5))),"",INDEX(Comment,((5*(ROW()-2)/2+5))))</f>
        <v/>
      </c>
      <c r="P14" s="19">
        <f>List_View!$B38</f>
        <v>42993</v>
      </c>
    </row>
    <row r="15" spans="1:19" ht="24.9" customHeight="1">
      <c r="A15" s="65"/>
      <c r="B15" s="84" t="str">
        <f>INDEX(Topic,5*((ROW()-3)/2)+1)</f>
        <v>2.4 Practice</v>
      </c>
      <c r="C15" s="85"/>
      <c r="D15" s="86"/>
      <c r="E15" s="81" t="str">
        <f>INDEX(Topic,5*((ROW()-3)/2)+2)</f>
        <v>2.5 QUIZ</v>
      </c>
      <c r="F15" s="82"/>
      <c r="G15" s="83"/>
      <c r="H15" s="74" t="str">
        <f>INDEX(Topic,5*((ROW()-3)/2)+3)</f>
        <v>2.6 Proofs</v>
      </c>
      <c r="I15" s="75"/>
      <c r="J15" s="76"/>
      <c r="K15" s="74" t="str">
        <f>INDEX(Topic,5*((ROW()-3)/2)+4)</f>
        <v>2.6 Practice</v>
      </c>
      <c r="L15" s="75"/>
      <c r="M15" s="76"/>
      <c r="N15" s="74" t="str">
        <f>INDEX(Topic,5*((ROW()-3)/2)+5)</f>
        <v>2.7 More Proofs</v>
      </c>
      <c r="O15" s="75"/>
      <c r="P15" s="80"/>
    </row>
    <row r="16" spans="1:19" s="7" customFormat="1" ht="9.9" customHeight="1">
      <c r="A16" s="65" t="s">
        <v>14</v>
      </c>
      <c r="B16" s="15">
        <f>List_View!$D39</f>
        <v>35</v>
      </c>
      <c r="C16" s="17" t="str">
        <f>IF(ISBLANK(INDEX(Comment,(5*(ROW()-2)/2+1))),"",INDEX(Comment,((5*(ROW()-2)/2+1))))</f>
        <v/>
      </c>
      <c r="D16" s="16">
        <f>List_View!$B39</f>
        <v>42996</v>
      </c>
      <c r="E16" s="15">
        <f>List_View!$D40</f>
        <v>36</v>
      </c>
      <c r="F16" s="9" t="str">
        <f>IF(ISBLANK(INDEX(Comment,(5*(ROW()-2)/2+2))),"",INDEX(Comment,((5*(ROW()-2)/2+2))))</f>
        <v/>
      </c>
      <c r="G16" s="16">
        <f>List_View!$B40</f>
        <v>42997</v>
      </c>
      <c r="H16" s="15">
        <f>List_View!$D41</f>
        <v>37</v>
      </c>
      <c r="I16" s="17" t="str">
        <f>IF(ISBLANK(INDEX(Comment,(5*(ROW()-2)/2+3))),"",INDEX(Comment,((5*(ROW()-2)/2+3))))</f>
        <v/>
      </c>
      <c r="J16" s="16">
        <f>List_View!$B41</f>
        <v>42998</v>
      </c>
      <c r="K16" s="15">
        <f>List_View!$D42</f>
        <v>38</v>
      </c>
      <c r="L16" s="9" t="str">
        <f>IF(ISBLANK(INDEX(Comment,(5*(ROW()-2)/2+4))),"",INDEX(Comment,((5*(ROW()-2)/2+4))))</f>
        <v/>
      </c>
      <c r="M16" s="16">
        <f>List_View!$B42</f>
        <v>42999</v>
      </c>
      <c r="N16" s="15">
        <f>List_View!$D43</f>
        <v>39</v>
      </c>
      <c r="O16" s="17" t="str">
        <f>IF(ISBLANK(INDEX(Comment,(5*(ROW()-2)/2+5))),"",INDEX(Comment,((5*(ROW()-2)/2+5))))</f>
        <v/>
      </c>
      <c r="P16" s="19">
        <f>List_View!$B43</f>
        <v>43000</v>
      </c>
    </row>
    <row r="17" spans="1:16" ht="24.9" customHeight="1">
      <c r="A17" s="65"/>
      <c r="B17" s="84" t="str">
        <f>INDEX(Topic,5*((ROW()-3)/2)+1)</f>
        <v>2.7 Practice</v>
      </c>
      <c r="C17" s="85"/>
      <c r="D17" s="86"/>
      <c r="E17" s="74" t="str">
        <f>INDEX(Topic,5*((ROW()-3)/2)+2)</f>
        <v>2.8 Review</v>
      </c>
      <c r="F17" s="75"/>
      <c r="G17" s="76"/>
      <c r="H17" s="91" t="str">
        <f>INDEX(Topic,5*((ROW()-3)/2)+3)</f>
        <v>2.8 Review</v>
      </c>
      <c r="I17" s="92"/>
      <c r="J17" s="96"/>
      <c r="K17" s="97" t="str">
        <f>INDEX(Topic,5*((ROW()-3)/2)+4)</f>
        <v>TEST 2</v>
      </c>
      <c r="L17" s="98"/>
      <c r="M17" s="99"/>
      <c r="N17" s="84" t="str">
        <f>INDEX(Topic,5*((ROW()-3)/2)+5)</f>
        <v>Touchstone 2</v>
      </c>
      <c r="O17" s="85"/>
      <c r="P17" s="87"/>
    </row>
    <row r="18" spans="1:16" s="7" customFormat="1" ht="9.9" customHeight="1">
      <c r="A18" s="65" t="s">
        <v>17</v>
      </c>
      <c r="B18" s="8" t="str">
        <f>List_View!$D44</f>
        <v>*</v>
      </c>
      <c r="C18" s="9" t="str">
        <f>IF(ISBLANK(INDEX(Comment,(5*(ROW()-2)/2+1))),"",INDEX(Comment,((5*(ROW()-2)/2+1))))</f>
        <v>Fall Break</v>
      </c>
      <c r="D18" s="22">
        <f>List_View!$B44</f>
        <v>43003</v>
      </c>
      <c r="E18" s="8" t="str">
        <f>List_View!$D45</f>
        <v>*</v>
      </c>
      <c r="F18" s="17" t="str">
        <f>IF(ISBLANK(INDEX(Comment,(5*(ROW()-2)/2+2))),"",INDEX(Comment,((5*(ROW()-2)/2+2))))</f>
        <v>Fall Break</v>
      </c>
      <c r="G18" s="22">
        <f>List_View!$B45</f>
        <v>43004</v>
      </c>
      <c r="H18" s="8" t="str">
        <f>List_View!$D46</f>
        <v>*</v>
      </c>
      <c r="I18" s="9" t="str">
        <f>IF(ISBLANK(INDEX(Comment,(5*(ROW()-2)/2+3))),"",INDEX(Comment,((5*(ROW()-2)/2+3))))</f>
        <v>Fall Break</v>
      </c>
      <c r="J18" s="22">
        <f>List_View!$B46</f>
        <v>43005</v>
      </c>
      <c r="K18" s="8" t="str">
        <f>List_View!$D47</f>
        <v>*</v>
      </c>
      <c r="L18" s="17" t="str">
        <f>IF(ISBLANK(INDEX(Comment,(5*(ROW()-2)/2+4))),"",INDEX(Comment,((5*(ROW()-2)/2+4))))</f>
        <v>Fall Break</v>
      </c>
      <c r="M18" s="22">
        <f>List_View!$B47</f>
        <v>43006</v>
      </c>
      <c r="N18" s="8" t="str">
        <f>List_View!$D48</f>
        <v>*</v>
      </c>
      <c r="O18" s="9" t="str">
        <f>IF(ISBLANK(INDEX(Comment,(5*(ROW()-2)/2+5))),"",INDEX(Comment,((5*(ROW()-2)/2+5))))</f>
        <v>Fall Break</v>
      </c>
      <c r="P18" s="12">
        <f>List_View!$B48</f>
        <v>43007</v>
      </c>
    </row>
    <row r="19" spans="1:16" ht="24.9" customHeight="1">
      <c r="A19" s="65"/>
      <c r="B19" s="88" t="str">
        <f>INDEX(Topic,5*((ROW()-3)/2)+1)</f>
        <v>NO SCHOOL</v>
      </c>
      <c r="C19" s="89"/>
      <c r="D19" s="90"/>
      <c r="E19" s="88" t="str">
        <f>INDEX(Topic,5*((ROW()-3)/2)+2)</f>
        <v>NO SCHOOL</v>
      </c>
      <c r="F19" s="89"/>
      <c r="G19" s="90"/>
      <c r="H19" s="88" t="str">
        <f>INDEX(Topic,5*((ROW()-3)/2)+3)</f>
        <v>NO SCHOOL</v>
      </c>
      <c r="I19" s="89"/>
      <c r="J19" s="90"/>
      <c r="K19" s="88" t="str">
        <f>INDEX(Topic,5*((ROW()-3)/2)+4)</f>
        <v>NO SCHOOL</v>
      </c>
      <c r="L19" s="89"/>
      <c r="M19" s="90"/>
      <c r="N19" s="88" t="str">
        <f>INDEX(Topic,5*((ROW()-3)/2)+5)</f>
        <v>NO SCHOOL</v>
      </c>
      <c r="O19" s="89"/>
      <c r="P19" s="115"/>
    </row>
    <row r="20" spans="1:16" s="7" customFormat="1" ht="9.9" customHeight="1">
      <c r="A20" s="65" t="s">
        <v>17</v>
      </c>
      <c r="B20" s="15">
        <f>List_View!$D49</f>
        <v>40</v>
      </c>
      <c r="C20" s="17" t="str">
        <f>IF(ISBLANK(INDEX(Comment,(5*(ROW()-2)/2+1))),"",INDEX(Comment,((5*(ROW()-2)/2+1))))</f>
        <v/>
      </c>
      <c r="D20" s="18">
        <f>List_View!$B49</f>
        <v>43010</v>
      </c>
      <c r="E20" s="23">
        <f>List_View!$D50</f>
        <v>41</v>
      </c>
      <c r="F20" s="30" t="str">
        <f>IF(ISBLANK(INDEX(Comment,(5*(ROW()-2)/2+2))),"",INDEX(Comment,((5*(ROW()-2)/2+2))))</f>
        <v/>
      </c>
      <c r="G20" s="18">
        <f>List_View!$B50</f>
        <v>43011</v>
      </c>
      <c r="H20" s="15">
        <f>List_View!$D51</f>
        <v>42</v>
      </c>
      <c r="I20" s="17" t="str">
        <f>IF(ISBLANK(INDEX(Comment,(5*(ROW()-2)/2+3))),"",INDEX(Comment,((5*(ROW()-2)/2+3))))</f>
        <v/>
      </c>
      <c r="J20" s="18">
        <f>List_View!$B51</f>
        <v>43012</v>
      </c>
      <c r="K20" s="15">
        <f>List_View!$D52</f>
        <v>43</v>
      </c>
      <c r="L20" s="9" t="str">
        <f>IF(ISBLANK(INDEX(Comment,(5*(ROW()-2)/2+4))),"",INDEX(Comment,((5*(ROW()-2)/2+4))))</f>
        <v/>
      </c>
      <c r="M20" s="18">
        <f>List_View!$B52</f>
        <v>43013</v>
      </c>
      <c r="N20" s="15">
        <f>List_View!$D53</f>
        <v>44</v>
      </c>
      <c r="O20" s="17" t="str">
        <f>IF(ISBLANK(INDEX(Comment,(5*(ROW()-2)/2+5))),"",INDEX(Comment,((5*(ROW()-2)/2+5))))</f>
        <v/>
      </c>
      <c r="P20" s="19">
        <f>List_View!$B53</f>
        <v>43014</v>
      </c>
    </row>
    <row r="21" spans="1:16" ht="24.9" customHeight="1">
      <c r="A21" s="65"/>
      <c r="B21" s="74" t="str">
        <f>INDEX(Topic,5*((ROW()-3)/2)+1)</f>
        <v>3.1 Dilations and Scale Factor</v>
      </c>
      <c r="C21" s="75"/>
      <c r="D21" s="76"/>
      <c r="E21" s="74" t="str">
        <f>INDEX(Topic,5*((ROW()-3)/2)+2)</f>
        <v>3.1 Practice</v>
      </c>
      <c r="F21" s="75"/>
      <c r="G21" s="76"/>
      <c r="H21" s="74" t="str">
        <f>INDEX(Topic,5*((ROW()-3)/2)+3)</f>
        <v>3.2 Mid Segment &amp; Triangle Proportionality Thm</v>
      </c>
      <c r="I21" s="75"/>
      <c r="J21" s="75"/>
      <c r="K21" s="84" t="str">
        <f>INDEX(Topic,5*((ROW()-3)/2)+4)</f>
        <v>3.2 Practice</v>
      </c>
      <c r="L21" s="85"/>
      <c r="M21" s="85"/>
      <c r="N21" s="74" t="str">
        <f>INDEX(Topic,5*((ROW()-3)/2)+5)</f>
        <v>3.3 Proving Triangles Similar</v>
      </c>
      <c r="O21" s="75"/>
      <c r="P21" s="80"/>
    </row>
    <row r="22" spans="1:16" s="7" customFormat="1" ht="9.9" customHeight="1">
      <c r="A22" s="65" t="s">
        <v>17</v>
      </c>
      <c r="B22" s="15">
        <f>List_View!$D54</f>
        <v>45</v>
      </c>
      <c r="C22" s="9" t="str">
        <f>IF(ISBLANK(INDEX(Comment,(5*(ROW()-2)/2+1))),"",INDEX(Comment,((5*(ROW()-2)/2+1))))</f>
        <v/>
      </c>
      <c r="D22" s="18">
        <f>List_View!$B54</f>
        <v>43017</v>
      </c>
      <c r="E22" s="15">
        <f>List_View!$D55</f>
        <v>46</v>
      </c>
      <c r="F22" s="17" t="str">
        <f>IF(ISBLANK(INDEX(Comment,(5*(ROW()-2)/2+2))),"",INDEX(Comment,((5*(ROW()-2)/2+2))))</f>
        <v/>
      </c>
      <c r="G22" s="18">
        <f>List_View!$B55</f>
        <v>43018</v>
      </c>
      <c r="H22" s="15">
        <f>List_View!$D56</f>
        <v>47</v>
      </c>
      <c r="I22" s="9" t="str">
        <f>IF(ISBLANK(INDEX(Comment,(5*(ROW()-2)/2+3))),"",INDEX(Comment,((5*(ROW()-2)/2+3))))</f>
        <v/>
      </c>
      <c r="J22" s="18">
        <f>List_View!$B56</f>
        <v>43019</v>
      </c>
      <c r="K22" s="15">
        <f>List_View!$D57</f>
        <v>48</v>
      </c>
      <c r="L22" s="17" t="str">
        <f>IF(ISBLANK(INDEX(Comment,(5*(ROW()-2)/2+4))),"",INDEX(Comment,((5*(ROW()-2)/2+4))))</f>
        <v>Early Release</v>
      </c>
      <c r="M22" s="18">
        <f>List_View!$B57</f>
        <v>43020</v>
      </c>
      <c r="N22" s="15">
        <f>List_View!$D58</f>
        <v>49</v>
      </c>
      <c r="O22" s="9" t="str">
        <f>IF(ISBLANK(INDEX(Comment,(5*(ROW()-2)/2+5))),"",INDEX(Comment,((5*(ROW()-2)/2+5))))</f>
        <v/>
      </c>
      <c r="P22" s="19">
        <f>List_View!$B58</f>
        <v>43021</v>
      </c>
    </row>
    <row r="23" spans="1:16" ht="24.9" customHeight="1">
      <c r="A23" s="65"/>
      <c r="B23" s="74" t="str">
        <f>INDEX(Topic,5*((ROW()-3)/2)+1)</f>
        <v>3.3 Practice</v>
      </c>
      <c r="C23" s="75"/>
      <c r="D23" s="76"/>
      <c r="E23" s="74" t="str">
        <f>INDEX(Topic,5*((ROW()-3)/2)+2)</f>
        <v>3.4 Review</v>
      </c>
      <c r="F23" s="75"/>
      <c r="G23" s="76"/>
      <c r="H23" s="81" t="str">
        <f>INDEX(Topic,5*((ROW()-3)/2)+3)</f>
        <v>3.5 QUIZ</v>
      </c>
      <c r="I23" s="82"/>
      <c r="J23" s="83"/>
      <c r="K23" s="74" t="str">
        <f>INDEX(Topic,5*((ROW()-3)/2)+4)</f>
        <v>3.6 SOHCAHTOA - Ratios &amp; Given Info</v>
      </c>
      <c r="L23" s="75"/>
      <c r="M23" s="76"/>
      <c r="N23" s="84" t="str">
        <f>INDEX(Topic,5*((ROW()-3)/2)+5)</f>
        <v>3.6 Practice</v>
      </c>
      <c r="O23" s="85"/>
      <c r="P23" s="87"/>
    </row>
    <row r="24" spans="1:16" s="7" customFormat="1" ht="9.9" customHeight="1">
      <c r="A24" s="65" t="s">
        <v>17</v>
      </c>
      <c r="B24" s="15">
        <f>List_View!$D59</f>
        <v>50</v>
      </c>
      <c r="C24" s="17" t="str">
        <f>IF(ISBLANK(INDEX(Comment,(5*(ROW()-2)/2+1))),"",INDEX(Comment,((5*(ROW()-2)/2+1))))</f>
        <v/>
      </c>
      <c r="D24" s="18">
        <f>List_View!$B59</f>
        <v>43024</v>
      </c>
      <c r="E24" s="15">
        <f>List_View!$D60</f>
        <v>51</v>
      </c>
      <c r="F24" s="17" t="str">
        <f>IF(ISBLANK(INDEX(Comment,(5*(ROW()-2)/2+2))),"",INDEX(Comment,((5*(ROW()-2)/2+2))))</f>
        <v/>
      </c>
      <c r="G24" s="18">
        <f>List_View!$B60</f>
        <v>43025</v>
      </c>
      <c r="H24" s="15">
        <f>List_View!$D61</f>
        <v>52</v>
      </c>
      <c r="I24" s="17" t="str">
        <f>IF(ISBLANK(INDEX(Comment,(5*(ROW()-2)/2+3))),"",INDEX(Comment,((5*(ROW()-2)/2+3))))</f>
        <v>PSAT</v>
      </c>
      <c r="J24" s="24">
        <f>List_View!$B61</f>
        <v>43026</v>
      </c>
      <c r="K24" s="15">
        <f>List_View!$D62</f>
        <v>53</v>
      </c>
      <c r="L24" s="17" t="str">
        <f>IF(ISBLANK(INDEX(Comment,(5*(ROW()-2)/2+4))),"",INDEX(Comment,((5*(ROW()-2)/2+4))))</f>
        <v/>
      </c>
      <c r="M24" s="18">
        <f>List_View!$B62</f>
        <v>43027</v>
      </c>
      <c r="N24" s="15">
        <f>List_View!$D63</f>
        <v>54</v>
      </c>
      <c r="O24" s="17" t="s">
        <v>108</v>
      </c>
      <c r="P24" s="19">
        <f>List_View!$B63</f>
        <v>43028</v>
      </c>
    </row>
    <row r="25" spans="1:16" s="25" customFormat="1" ht="24.9" customHeight="1">
      <c r="A25" s="65"/>
      <c r="B25" s="84" t="str">
        <f>INDEX(Topic,5*((ROW()-3)/2)+1)</f>
        <v>3.7 SOHCAHTOA - Given Info &amp; Co-Functions</v>
      </c>
      <c r="C25" s="85"/>
      <c r="D25" s="85"/>
      <c r="E25" s="74" t="str">
        <f>INDEX(Topic,5*((ROW()-3)/2)+2)</f>
        <v>3.7 Practice</v>
      </c>
      <c r="F25" s="75"/>
      <c r="G25" s="76"/>
      <c r="H25" s="74" t="str">
        <f>INDEX(Topic,5*((ROW()-3)/2)+3)</f>
        <v>PSAT Day!</v>
      </c>
      <c r="I25" s="75"/>
      <c r="J25" s="75"/>
      <c r="K25" s="74" t="str">
        <f>INDEX(Topic,5*((ROW()-3)/2)+4)</f>
        <v>3.8 SOHCAHTOA - Missing Sides/Angles</v>
      </c>
      <c r="L25" s="75"/>
      <c r="M25" s="76"/>
      <c r="N25" s="74" t="str">
        <f>INDEX(Topic,5*((ROW()-3)/2)+5)</f>
        <v>3.8 Practice</v>
      </c>
      <c r="O25" s="75"/>
      <c r="P25" s="80"/>
    </row>
    <row r="26" spans="1:16" s="7" customFormat="1" ht="9.9" customHeight="1">
      <c r="A26" s="65" t="s">
        <v>17</v>
      </c>
      <c r="B26" s="15">
        <f>List_View!$D64</f>
        <v>55</v>
      </c>
      <c r="C26" s="9" t="str">
        <f>IF(ISBLANK(INDEX(Comment,(5*(ROW()-2)/2+1))),"",INDEX(Comment,((5*(ROW()-2)/2+1))))</f>
        <v/>
      </c>
      <c r="D26" s="18">
        <f>List_View!$B64</f>
        <v>43031</v>
      </c>
      <c r="E26" s="15">
        <f>List_View!$D65</f>
        <v>56</v>
      </c>
      <c r="F26" s="17" t="str">
        <f>IF(ISBLANK(INDEX(Comment,(5*(ROW()-2)/2+2))),"",INDEX(Comment,((5*(ROW()-2)/2+2))))</f>
        <v/>
      </c>
      <c r="G26" s="18">
        <f>List_View!$B65</f>
        <v>43032</v>
      </c>
      <c r="H26" s="15">
        <f>List_View!$D66</f>
        <v>57</v>
      </c>
      <c r="I26" s="9" t="str">
        <f>IF(ISBLANK(INDEX(Comment,(5*(ROW()-2)/2+3))),"",INDEX(Comment,((5*(ROW()-2)/2+3))))</f>
        <v/>
      </c>
      <c r="J26" s="18">
        <f>List_View!$B66</f>
        <v>43033</v>
      </c>
      <c r="K26" s="15">
        <f>List_View!$D67</f>
        <v>58</v>
      </c>
      <c r="L26" s="17" t="str">
        <f>IF(ISBLANK(INDEX(Comment,(5*(ROW()-2)/2+4))),"",INDEX(Comment,((5*(ROW()-2)/2+4))))</f>
        <v/>
      </c>
      <c r="M26" s="18">
        <f>List_View!$B67</f>
        <v>43034</v>
      </c>
      <c r="N26" s="15">
        <f>List_View!$D68</f>
        <v>59</v>
      </c>
      <c r="O26" s="9" t="str">
        <f>IF(ISBLANK(INDEX(Comment,(5*(ROW()-2)/2+5))),"",INDEX(Comment,((5*(ROW()-2)/2+5))))</f>
        <v/>
      </c>
      <c r="P26" s="19">
        <f>List_View!$B68</f>
        <v>43035</v>
      </c>
    </row>
    <row r="27" spans="1:16" ht="24.9" customHeight="1">
      <c r="A27" s="65"/>
      <c r="B27" s="74" t="str">
        <f>INDEX(Topic,5*((ROW()-3)/2)+1)</f>
        <v>3.9 Applications</v>
      </c>
      <c r="C27" s="75"/>
      <c r="D27" s="75"/>
      <c r="E27" s="84" t="str">
        <f>INDEX(Topic,5*((ROW()-3)/2)+2)</f>
        <v>3.9 Practice</v>
      </c>
      <c r="F27" s="85"/>
      <c r="G27" s="85"/>
      <c r="H27" s="74" t="str">
        <f>INDEX(Topic,5*((ROW()-3)/2)+3)</f>
        <v>3.10 Review</v>
      </c>
      <c r="I27" s="75"/>
      <c r="J27" s="75"/>
      <c r="K27" s="74" t="str">
        <f>INDEX(Topic,5*((ROW()-3)/2)+4)</f>
        <v>3.10 Review</v>
      </c>
      <c r="L27" s="75"/>
      <c r="M27" s="75"/>
      <c r="N27" s="97" t="str">
        <f>INDEX(Topic,5*((ROW()-3)/2)+5)</f>
        <v>TEST 3</v>
      </c>
      <c r="O27" s="98"/>
      <c r="P27" s="117"/>
    </row>
    <row r="28" spans="1:16" s="7" customFormat="1" ht="9.9" customHeight="1">
      <c r="A28" s="65" t="s">
        <v>18</v>
      </c>
      <c r="B28" s="15">
        <f>List_View!$D69</f>
        <v>60</v>
      </c>
      <c r="C28" s="17" t="str">
        <f>IF(ISBLANK(INDEX(Comment,(5*(ROW()-2)/2+1))),"",INDEX(Comment,((5*(ROW()-2)/2+1))))</f>
        <v/>
      </c>
      <c r="D28" s="18">
        <f>List_View!$B69</f>
        <v>43038</v>
      </c>
      <c r="E28" s="15">
        <f>List_View!$D70</f>
        <v>61</v>
      </c>
      <c r="F28" s="9" t="str">
        <f>IF(ISBLANK(INDEX(Comment,(5*(ROW()-2)/2+2))),"",INDEX(Comment,((5*(ROW()-2)/2+2))))</f>
        <v/>
      </c>
      <c r="G28" s="18">
        <f>List_View!$B70</f>
        <v>43039</v>
      </c>
      <c r="H28" s="15">
        <f>List_View!$D71</f>
        <v>62</v>
      </c>
      <c r="I28" s="17" t="str">
        <f>IF(ISBLANK(INDEX(Comment,(5*(ROW()-2)/2+3))),"",INDEX(Comment,((5*(ROW()-2)/2+3))))</f>
        <v/>
      </c>
      <c r="J28" s="18">
        <f>List_View!$B71</f>
        <v>43040</v>
      </c>
      <c r="K28" s="15">
        <f>List_View!$D72</f>
        <v>63</v>
      </c>
      <c r="L28" s="9" t="str">
        <f>IF(ISBLANK(INDEX(Comment,(5*(ROW()-2)/2+4))),"",INDEX(Comment,((5*(ROW()-2)/2+4))))</f>
        <v/>
      </c>
      <c r="M28" s="18">
        <f>List_View!$B72</f>
        <v>43041</v>
      </c>
      <c r="N28" s="15">
        <f>List_View!$D73</f>
        <v>64</v>
      </c>
      <c r="O28" s="17" t="str">
        <f>IF(ISBLANK(INDEX(Comment,(5*(ROW()-2)/2+5))),"",INDEX(Comment,((5*(ROW()-2)/2+5))))</f>
        <v/>
      </c>
      <c r="P28" s="19">
        <f>List_View!$B73</f>
        <v>43042</v>
      </c>
    </row>
    <row r="29" spans="1:16" ht="24.9" customHeight="1">
      <c r="A29" s="65"/>
      <c r="B29" s="74" t="str">
        <f>INDEX(Topic,5*((ROW()-3)/2)+1)</f>
        <v>Touchstone 3</v>
      </c>
      <c r="C29" s="75"/>
      <c r="D29" s="76"/>
      <c r="E29" s="74" t="str">
        <f>INDEX(Topic,5*((ROW()-3)/2)+2)</f>
        <v>4.1 Circle Vocab, Central Angles</v>
      </c>
      <c r="F29" s="75"/>
      <c r="G29" s="76"/>
      <c r="H29" s="74" t="str">
        <f>INDEX(Topic,5*((ROW()-3)/2)+3)</f>
        <v>4.1 Practice</v>
      </c>
      <c r="I29" s="75"/>
      <c r="J29" s="76"/>
      <c r="K29" s="84" t="str">
        <f>INDEX(Topic,5*((ROW()-3)/2)+4)</f>
        <v>4.2 Inscribed Angles &amp; Inscribed Quadrilaterals</v>
      </c>
      <c r="L29" s="85"/>
      <c r="M29" s="85"/>
      <c r="N29" s="120" t="str">
        <f>INDEX(Topic,5*((ROW()-3)/2)+5)</f>
        <v>4.2 Practice</v>
      </c>
      <c r="O29" s="121"/>
      <c r="P29" s="122"/>
    </row>
    <row r="30" spans="1:16" s="7" customFormat="1" ht="9.9" customHeight="1">
      <c r="A30" s="118" t="s">
        <v>18</v>
      </c>
      <c r="B30" s="15">
        <f>List_View!$D74</f>
        <v>65</v>
      </c>
      <c r="C30" s="9" t="str">
        <f>IF(ISBLANK(INDEX(Comment,(5*(ROW()-2)/2+1))),"",INDEX(Comment,((5*(ROW()-2)/2+1))))</f>
        <v/>
      </c>
      <c r="D30" s="18">
        <f>List_View!$B74</f>
        <v>43045</v>
      </c>
      <c r="E30" s="15" t="str">
        <f>List_View!$D75</f>
        <v>*</v>
      </c>
      <c r="F30" s="17" t="str">
        <f>IF(ISBLANK(INDEX(Comment,(5*(ROW()-2)/2+2))),"",INDEX(Comment,((5*(ROW()-2)/2+2))))</f>
        <v>Election Day</v>
      </c>
      <c r="G30" s="18">
        <f>List_View!$B75</f>
        <v>43046</v>
      </c>
      <c r="H30" s="15">
        <f>List_View!$D76</f>
        <v>66</v>
      </c>
      <c r="I30" s="17" t="str">
        <f>IF(ISBLANK(INDEX(Comment,(5*(ROW()-2)/2+3))),"",INDEX(Comment,((5*(ROW()-2)/2+3))))</f>
        <v/>
      </c>
      <c r="J30" s="18">
        <f>List_View!$B76</f>
        <v>43047</v>
      </c>
      <c r="K30" s="15">
        <f>List_View!$D77</f>
        <v>67</v>
      </c>
      <c r="L30" s="9" t="str">
        <f>IF(ISBLANK(INDEX(Comment,(5*(ROW()-2)/2+4))),"",INDEX(Comment,((5*(ROW()-2)/2+4))))</f>
        <v/>
      </c>
      <c r="M30" s="22">
        <f>List_View!$B77</f>
        <v>43048</v>
      </c>
      <c r="N30" s="15">
        <f>List_View!$D78</f>
        <v>68</v>
      </c>
      <c r="O30" s="17" t="str">
        <f>IF(ISBLANK(INDEX(Comment,(5*(ROW()-2)/2+5))),"",INDEX(Comment,((5*(ROW()-2)/2+5))))</f>
        <v/>
      </c>
      <c r="P30" s="19">
        <f>List_View!$B78</f>
        <v>43049</v>
      </c>
    </row>
    <row r="31" spans="1:16" ht="24.9" customHeight="1">
      <c r="A31" s="119"/>
      <c r="B31" s="74" t="str">
        <f>INDEX(Topic,5*((ROW()-3)/2)+1)</f>
        <v>4.3 Secant &amp; Tangent Angles</v>
      </c>
      <c r="C31" s="75"/>
      <c r="D31" s="76"/>
      <c r="E31" s="88" t="str">
        <f>INDEX(Topic,5*((ROW()-3)/2)+2)</f>
        <v>NO SCHOOL</v>
      </c>
      <c r="F31" s="89"/>
      <c r="G31" s="90"/>
      <c r="H31" s="74" t="str">
        <f>INDEX(Topic,5*((ROW()-3)/2)+3)</f>
        <v>4.4 Review Angles</v>
      </c>
      <c r="I31" s="94"/>
      <c r="J31" s="95"/>
      <c r="K31" s="81" t="str">
        <f>INDEX(Topic,5*((ROW()-3)/2)+4)</f>
        <v>4.5 QUIZ / Area &amp; Circ.</v>
      </c>
      <c r="L31" s="82"/>
      <c r="M31" s="83"/>
      <c r="N31" s="74" t="str">
        <f>INDEX(Topic,5*((ROW()-3)/2)+5)</f>
        <v>4.5 Practice</v>
      </c>
      <c r="O31" s="94"/>
      <c r="P31" s="112"/>
    </row>
    <row r="32" spans="1:16" s="7" customFormat="1" ht="9.9" customHeight="1">
      <c r="A32" s="65" t="s">
        <v>18</v>
      </c>
      <c r="B32" s="15">
        <f>List_View!$D79</f>
        <v>69</v>
      </c>
      <c r="C32" s="9" t="str">
        <f>IF(ISBLANK(INDEX(Comment,(5*(ROW()-2)/2+1))),"",INDEX(Comment,((5*(ROW()-2)/2+1))))</f>
        <v/>
      </c>
      <c r="D32" s="22">
        <f>List_View!$B79</f>
        <v>43052</v>
      </c>
      <c r="E32" s="8">
        <f>List_View!$D80</f>
        <v>70</v>
      </c>
      <c r="F32" s="9" t="str">
        <f>IF(ISBLANK(INDEX(Comment,(5*(ROW()-2)/2+2))),"",INDEX(Comment,((5*(ROW()-2)/2+2))))</f>
        <v/>
      </c>
      <c r="G32" s="22">
        <f>List_View!$B80</f>
        <v>43053</v>
      </c>
      <c r="H32" s="8">
        <f>List_View!$D81</f>
        <v>71</v>
      </c>
      <c r="I32" s="9" t="str">
        <f>IF(ISBLANK(INDEX(Comment,(5*(ROW()-2)/2+3))),"",INDEX(Comment,((5*(ROW()-2)/2+3))))</f>
        <v/>
      </c>
      <c r="J32" s="10">
        <f>List_View!$B81</f>
        <v>43054</v>
      </c>
      <c r="K32" s="15">
        <f>List_View!$D82</f>
        <v>72</v>
      </c>
      <c r="L32" s="17" t="str">
        <f>IF(ISBLANK(INDEX(Comment,(5*(ROW()-2)/2+4))),"",INDEX(Comment,((5*(ROW()-2)/2+4))))</f>
        <v/>
      </c>
      <c r="M32" s="18">
        <f>List_View!$B82</f>
        <v>43055</v>
      </c>
      <c r="N32" s="8">
        <f>List_View!$D83</f>
        <v>73</v>
      </c>
      <c r="O32" s="9" t="str">
        <f>IF(ISBLANK(INDEX(Comment,(5*(ROW()-2)/2+5))),"",INDEX(Comment,((5*(ROW()-2)/2+5))))</f>
        <v/>
      </c>
      <c r="P32" s="12">
        <f>List_View!$B83</f>
        <v>43056</v>
      </c>
    </row>
    <row r="33" spans="1:17" ht="24.9" customHeight="1">
      <c r="A33" s="65"/>
      <c r="B33" s="74" t="str">
        <f>INDEX(Topic,5*((ROW()-3)/2)+1)</f>
        <v>4.6 Arc Length &amp; Area of a Sector</v>
      </c>
      <c r="C33" s="75"/>
      <c r="D33" s="76"/>
      <c r="E33" s="74" t="str">
        <f>INDEX(Topic,5*((ROW()-3)/2)+2)</f>
        <v>4.6. Practice</v>
      </c>
      <c r="F33" s="75"/>
      <c r="G33" s="76"/>
      <c r="H33" s="84" t="str">
        <f>INDEX(Topic,5*((ROW()-3)/2)+3)</f>
        <v>4.7 Review</v>
      </c>
      <c r="I33" s="85"/>
      <c r="J33" s="86"/>
      <c r="K33" s="98" t="str">
        <f>INDEX(Topic,5*((ROW()-3)/2)+4)</f>
        <v>TEST 4</v>
      </c>
      <c r="L33" s="98"/>
      <c r="M33" s="99"/>
      <c r="N33" s="74" t="str">
        <f>INDEX(Topic,5*((ROW()-3)/2)+5)</f>
        <v>Pi Day Celebration!!!</v>
      </c>
      <c r="O33" s="75"/>
      <c r="P33" s="80"/>
      <c r="Q33" s="26"/>
    </row>
    <row r="34" spans="1:17" s="7" customFormat="1" ht="9.9" customHeight="1">
      <c r="A34" s="65" t="s">
        <v>18</v>
      </c>
      <c r="B34" s="15" t="str">
        <f>List_View!$D84</f>
        <v>*</v>
      </c>
      <c r="C34" s="17" t="str">
        <f>IF(ISBLANK(INDEX(Comment,(5*(ROW()-2)/2+1))),"",INDEX(Comment,((5*(ROW()-2)/2+1))))</f>
        <v>Thanksgiving</v>
      </c>
      <c r="D34" s="16">
        <f>List_View!$B84</f>
        <v>43059</v>
      </c>
      <c r="E34" s="8" t="str">
        <f>List_View!$D85</f>
        <v>*</v>
      </c>
      <c r="F34" s="9" t="str">
        <f>IF(ISBLANK(INDEX(Comment,(5*(ROW()-2)/2+2))),"",INDEX(Comment,((5*(ROW()-2)/2+2))))</f>
        <v>Thanksgiving</v>
      </c>
      <c r="G34" s="22">
        <f>List_View!$B85</f>
        <v>43060</v>
      </c>
      <c r="H34" s="27" t="str">
        <f>List_View!$D86</f>
        <v>*</v>
      </c>
      <c r="I34" s="9" t="str">
        <f>IF(ISBLANK(INDEX(Comment,(5*(ROW()-2)/2+3))),"",INDEX(Comment,((5*(ROW()-2)/2+3))))</f>
        <v>Thanksgiving</v>
      </c>
      <c r="J34" s="10">
        <f>List_View!$B86</f>
        <v>43061</v>
      </c>
      <c r="K34" s="8" t="str">
        <f>List_View!$D87</f>
        <v>*</v>
      </c>
      <c r="L34" s="9" t="str">
        <f>IF(ISBLANK(INDEX(Comment,(5*(ROW()-2)/2+4))),"",INDEX(Comment,((5*(ROW()-2)/2+4))))</f>
        <v>Thanksgiving</v>
      </c>
      <c r="M34" s="22">
        <f>List_View!$B87</f>
        <v>43062</v>
      </c>
      <c r="N34" s="15" t="str">
        <f>List_View!$D88</f>
        <v>*</v>
      </c>
      <c r="O34" s="17" t="str">
        <f>IF(ISBLANK(INDEX(Comment,(5*(ROW()-2)/2+5))),"",INDEX(Comment,((5*(ROW()-2)/2+5))))</f>
        <v>Thanksgiving</v>
      </c>
      <c r="P34" s="19">
        <f>List_View!$B88</f>
        <v>43063</v>
      </c>
    </row>
    <row r="35" spans="1:17" ht="24.9" customHeight="1">
      <c r="A35" s="65"/>
      <c r="B35" s="88" t="str">
        <f>INDEX(Topic,5*((ROW()-3)/2)+1)</f>
        <v>NO SCHOOL</v>
      </c>
      <c r="C35" s="89"/>
      <c r="D35" s="89"/>
      <c r="E35" s="88" t="str">
        <f>INDEX(Topic,5*((ROW()-3)/2)+2)</f>
        <v>NO SCHOOL</v>
      </c>
      <c r="F35" s="89"/>
      <c r="G35" s="90"/>
      <c r="H35" s="88" t="str">
        <f>INDEX(Topic,5*((ROW()-3)/2)+3)</f>
        <v>NO SCHOOL</v>
      </c>
      <c r="I35" s="89"/>
      <c r="J35" s="90"/>
      <c r="K35" s="88" t="str">
        <f>INDEX(Topic,5*((ROW()-3)/2)+4)</f>
        <v>NO SCHOOL</v>
      </c>
      <c r="L35" s="89"/>
      <c r="M35" s="90"/>
      <c r="N35" s="88" t="str">
        <f>INDEX(Topic,5*((ROW()-3)/2)+5)</f>
        <v>NO SCHOOL</v>
      </c>
      <c r="O35" s="89"/>
      <c r="P35" s="115"/>
      <c r="Q35" s="26"/>
    </row>
    <row r="36" spans="1:17" s="7" customFormat="1" ht="9.9" customHeight="1">
      <c r="A36" s="65" t="s">
        <v>26</v>
      </c>
      <c r="B36" s="8">
        <f>List_View!$D89</f>
        <v>74</v>
      </c>
      <c r="C36" s="9" t="str">
        <f>IF(ISBLANK(INDEX(Comment,(5*(ROW()-2)/2+1))),"",INDEX(Comment,((5*(ROW()-2)/2+1))))</f>
        <v/>
      </c>
      <c r="D36" s="22">
        <f>List_View!$B89</f>
        <v>43066</v>
      </c>
      <c r="E36" s="8">
        <f>List_View!$D90</f>
        <v>75</v>
      </c>
      <c r="F36" s="9" t="str">
        <f>IF(ISBLANK(INDEX(Comment,(5*(ROW()-2)/2+2))),"",INDEX(Comment,((5*(ROW()-2)/2+2))))</f>
        <v/>
      </c>
      <c r="G36" s="22">
        <f>List_View!$B90</f>
        <v>43067</v>
      </c>
      <c r="H36" s="8">
        <f>List_View!$D91</f>
        <v>76</v>
      </c>
      <c r="I36" s="9" t="str">
        <f>IF(ISBLANK(INDEX(Comment,(5*(ROW()-2)/2+3))),"",INDEX(Comment,((5*(ROW()-2)/2+3))))</f>
        <v/>
      </c>
      <c r="J36" s="22">
        <f>List_View!$B91</f>
        <v>43068</v>
      </c>
      <c r="K36" s="8">
        <f>List_View!$D92</f>
        <v>77</v>
      </c>
      <c r="L36" s="9" t="str">
        <f>IF(ISBLANK(INDEX(Comment,(5*(ROW()-2)/2+4))),"",INDEX(Comment,((5*(ROW()-2)/2+4))))</f>
        <v/>
      </c>
      <c r="M36" s="22">
        <f>List_View!$B92</f>
        <v>43069</v>
      </c>
      <c r="N36" s="8">
        <f>List_View!$D93</f>
        <v>78</v>
      </c>
      <c r="O36" s="9" t="str">
        <f>IF(ISBLANK(INDEX(Comment,(5*(ROW()-2)/2+5))),"",INDEX(Comment,((5*(ROW()-2)/2+5))))</f>
        <v/>
      </c>
      <c r="P36" s="12">
        <f>List_View!$B93</f>
        <v>43070</v>
      </c>
    </row>
    <row r="37" spans="1:17" ht="24.9" customHeight="1">
      <c r="A37" s="65"/>
      <c r="B37" s="74" t="str">
        <f>INDEX(Topic,5*((ROW()-3)/2)+1)</f>
        <v>Unit 1</v>
      </c>
      <c r="C37" s="75"/>
      <c r="D37" s="76"/>
      <c r="E37" s="74" t="str">
        <f>INDEX(Topic,5*((ROW()-3)/2)+2)</f>
        <v>Unit 1</v>
      </c>
      <c r="F37" s="75"/>
      <c r="G37" s="76"/>
      <c r="H37" s="74" t="str">
        <f>INDEX(Topic,5*((ROW()-3)/2)+3)</f>
        <v>Unit 1</v>
      </c>
      <c r="I37" s="75"/>
      <c r="J37" s="76"/>
      <c r="K37" s="74" t="str">
        <f>INDEX(Topic,5*((ROW()-3)/2)+4)</f>
        <v>Unit 2</v>
      </c>
      <c r="L37" s="75"/>
      <c r="M37" s="76"/>
      <c r="N37" s="74" t="str">
        <f>INDEX(Topic,5*((ROW()-3)/2)+5)</f>
        <v>Unit 2</v>
      </c>
      <c r="O37" s="75"/>
      <c r="P37" s="80"/>
    </row>
    <row r="38" spans="1:17" s="7" customFormat="1" ht="9.9" customHeight="1">
      <c r="A38" s="65" t="s">
        <v>19</v>
      </c>
      <c r="B38" s="8">
        <f>List_View!$D94</f>
        <v>79</v>
      </c>
      <c r="C38" s="9" t="str">
        <f>IF(ISBLANK(INDEX(Comment,(5*(ROW()-2)/2+1))),"",INDEX(Comment,((5*(ROW()-2)/2+1))))</f>
        <v>MATH EOC</v>
      </c>
      <c r="D38" s="22">
        <f>List_View!$B94</f>
        <v>43073</v>
      </c>
      <c r="E38" s="8">
        <f>List_View!$D95</f>
        <v>80</v>
      </c>
      <c r="F38" s="9" t="str">
        <f>IF(ISBLANK(INDEX(Comment,(5*(ROW()-2)/2+2))),"",INDEX(Comment,((5*(ROW()-2)/2+2))))</f>
        <v>MATH EOC</v>
      </c>
      <c r="G38" s="22">
        <f>List_View!$B95</f>
        <v>43074</v>
      </c>
      <c r="H38" s="8">
        <f>List_View!$D96</f>
        <v>81</v>
      </c>
      <c r="I38" s="9" t="str">
        <f>IF(ISBLANK(INDEX(Comment,(5*(ROW()-2)/2+3))),"",INDEX(Comment,((5*(ROW()-2)/2+3))))</f>
        <v>MATH EOC</v>
      </c>
      <c r="J38" s="22">
        <f>List_View!$B96</f>
        <v>43075</v>
      </c>
      <c r="K38" s="8">
        <f>List_View!$D97</f>
        <v>82</v>
      </c>
      <c r="L38" s="9" t="str">
        <f>IF(ISBLANK(INDEX(Comment,(5*(ROW()-2)/2+4))),"",INDEX(Comment,((5*(ROW()-2)/2+4))))</f>
        <v/>
      </c>
      <c r="M38" s="22">
        <f>List_View!$B97</f>
        <v>43076</v>
      </c>
      <c r="N38" s="8">
        <f>List_View!$D98</f>
        <v>83</v>
      </c>
      <c r="O38" s="9" t="str">
        <f>IF(ISBLANK(INDEX(Comment,(5*(ROW()-2)/2+5))),"",INDEX(Comment,((5*(ROW()-2)/2+5))))</f>
        <v/>
      </c>
      <c r="P38" s="12">
        <f>List_View!$B98</f>
        <v>43077</v>
      </c>
      <c r="Q38" s="28"/>
    </row>
    <row r="39" spans="1:17" ht="24.9" customHeight="1">
      <c r="A39" s="65"/>
      <c r="B39" s="84" t="str">
        <f>INDEX(Topic,5*((ROW()-3)/2)+1)</f>
        <v>Unit 2</v>
      </c>
      <c r="C39" s="85"/>
      <c r="D39" s="86"/>
      <c r="E39" s="84" t="str">
        <f>INDEX(Topic,5*((ROW()-3)/2)+2)</f>
        <v>Unit 3</v>
      </c>
      <c r="F39" s="85"/>
      <c r="G39" s="86"/>
      <c r="H39" s="84" t="str">
        <f>INDEX(Topic,5*((ROW()-3)/2)+3)</f>
        <v>Unit 3</v>
      </c>
      <c r="I39" s="85"/>
      <c r="J39" s="86"/>
      <c r="K39" s="74" t="str">
        <f>INDEX(Topic,5*((ROW()-3)/2)+4)</f>
        <v>Unit 3</v>
      </c>
      <c r="L39" s="75"/>
      <c r="M39" s="76"/>
      <c r="N39" s="74" t="str">
        <f>INDEX(Topic,5*((ROW()-3)/2)+5)</f>
        <v>Unit 4</v>
      </c>
      <c r="O39" s="75"/>
      <c r="P39" s="80"/>
    </row>
    <row r="40" spans="1:17" s="7" customFormat="1" ht="9.9" customHeight="1">
      <c r="A40" s="65" t="s">
        <v>19</v>
      </c>
      <c r="B40" s="8">
        <f>List_View!$D99</f>
        <v>84</v>
      </c>
      <c r="C40" s="9" t="str">
        <f>IF(ISBLANK(INDEX(Comment,(5*(ROW()-2)/2+1))),"",INDEX(Comment,((5*(ROW()-2)/2+1))))</f>
        <v/>
      </c>
      <c r="D40" s="22">
        <f>List_View!$B99</f>
        <v>43080</v>
      </c>
      <c r="E40" s="8">
        <f>List_View!$D100</f>
        <v>85</v>
      </c>
      <c r="F40" s="9" t="str">
        <f>IF(ISBLANK(INDEX(Comment,(5*(ROW()-2)/2+2))),"",INDEX(Comment,((5*(ROW()-2)/2+2))))</f>
        <v/>
      </c>
      <c r="G40" s="22">
        <f>List_View!$B100</f>
        <v>43081</v>
      </c>
      <c r="H40" s="8">
        <f>List_View!$D101</f>
        <v>86</v>
      </c>
      <c r="I40" s="9" t="str">
        <f>IF(ISBLANK(INDEX(Comment,(5*(ROW()-2)/2+3))),"",INDEX(Comment,((5*(ROW()-2)/2+3))))</f>
        <v/>
      </c>
      <c r="J40" s="22">
        <f>List_View!$B101</f>
        <v>43082</v>
      </c>
      <c r="K40" s="8">
        <f>List_View!$D102</f>
        <v>87</v>
      </c>
      <c r="L40" s="9" t="str">
        <f>IF(ISBLANK(INDEX(Comment,(5*(ROW()-2)/2+4))),"",INDEX(Comment,((5*(ROW()-2)/2+4))))</f>
        <v/>
      </c>
      <c r="M40" s="22">
        <f>List_View!$B102</f>
        <v>43083</v>
      </c>
      <c r="N40" s="8">
        <f>List_View!$D103</f>
        <v>88</v>
      </c>
      <c r="O40" s="9" t="str">
        <f>IF(ISBLANK(INDEX(Comment,(5*(ROW()-2)/2+5))),"",INDEX(Comment,((5*(ROW()-2)/2+5))))</f>
        <v/>
      </c>
      <c r="P40" s="12">
        <f>List_View!$B103</f>
        <v>43084</v>
      </c>
      <c r="Q40" s="28"/>
    </row>
    <row r="41" spans="1:17" ht="24.9" customHeight="1">
      <c r="A41" s="65"/>
      <c r="B41" s="74" t="str">
        <f>INDEX(Topic,5*((ROW()-3)/2)+1)</f>
        <v>Unit 4</v>
      </c>
      <c r="C41" s="75"/>
      <c r="D41" s="75"/>
      <c r="E41" s="74" t="str">
        <f>INDEX(Topic,5*((ROW()-3)/2)+2)</f>
        <v>Unit 4</v>
      </c>
      <c r="F41" s="75"/>
      <c r="G41" s="76"/>
      <c r="H41" s="74" t="str">
        <f>INDEX(Topic,5*((ROW()-3)/2)+3)</f>
        <v>Review</v>
      </c>
      <c r="I41" s="75"/>
      <c r="J41" s="76"/>
      <c r="K41" s="77" t="str">
        <f>INDEX(Topic,5*((ROW()-3)/2)+4)</f>
        <v>Retake Lowest Test</v>
      </c>
      <c r="L41" s="78"/>
      <c r="M41" s="79"/>
      <c r="N41" s="74" t="str">
        <f>INDEX(Topic,5*((ROW()-3)/2)+5)</f>
        <v>Review</v>
      </c>
      <c r="O41" s="75"/>
      <c r="P41" s="80"/>
    </row>
    <row r="42" spans="1:17" s="7" customFormat="1" ht="9.9" customHeight="1">
      <c r="A42" s="65" t="s">
        <v>19</v>
      </c>
      <c r="B42" s="8">
        <f>List_View!$D104</f>
        <v>89</v>
      </c>
      <c r="C42" s="9"/>
      <c r="D42" s="22">
        <f>List_View!$B104</f>
        <v>43087</v>
      </c>
      <c r="E42" s="8">
        <f>List_View!$D105</f>
        <v>90</v>
      </c>
      <c r="F42" s="9"/>
      <c r="G42" s="22">
        <f>List_View!$B105</f>
        <v>43088</v>
      </c>
      <c r="H42" s="8">
        <f>List_View!$D106</f>
        <v>91</v>
      </c>
      <c r="I42" s="9"/>
      <c r="J42" s="22">
        <f>List_View!$B106</f>
        <v>43089</v>
      </c>
      <c r="K42" s="8" t="str">
        <f>List_View!$D107</f>
        <v>*</v>
      </c>
      <c r="L42" s="9"/>
      <c r="M42" s="22">
        <f>List_View!$B107</f>
        <v>43090</v>
      </c>
      <c r="N42" s="8" t="str">
        <f>List_View!$D108</f>
        <v>*</v>
      </c>
      <c r="O42" s="9"/>
      <c r="P42" s="12">
        <f>List_View!$B108</f>
        <v>43091</v>
      </c>
      <c r="Q42" s="28"/>
    </row>
    <row r="43" spans="1:17" ht="24.9" customHeight="1" thickBot="1">
      <c r="A43" s="66"/>
      <c r="B43" s="113" t="str">
        <f>INDEX(Topic,5*((ROW()-3)/2)+1)</f>
        <v>Review</v>
      </c>
      <c r="C43" s="114"/>
      <c r="D43" s="114"/>
      <c r="E43" s="67" t="str">
        <f>INDEX(Topic,5*((ROW()-3)/2)+2)</f>
        <v>FINAL</v>
      </c>
      <c r="F43" s="68"/>
      <c r="G43" s="69"/>
      <c r="H43" s="124" t="str">
        <f>INDEX(Topic,5*((ROW()-3)/2)+3)</f>
        <v>NO CLASS</v>
      </c>
      <c r="I43" s="125"/>
      <c r="J43" s="126"/>
      <c r="K43" s="70" t="s">
        <v>20</v>
      </c>
      <c r="L43" s="71"/>
      <c r="M43" s="72"/>
      <c r="N43" s="70" t="s">
        <v>20</v>
      </c>
      <c r="O43" s="71"/>
      <c r="P43" s="73"/>
    </row>
  </sheetData>
  <mergeCells count="126">
    <mergeCell ref="A30:A31"/>
    <mergeCell ref="B29:D29"/>
    <mergeCell ref="E29:G29"/>
    <mergeCell ref="H29:J29"/>
    <mergeCell ref="K29:M29"/>
    <mergeCell ref="N29:P29"/>
    <mergeCell ref="A32:A33"/>
    <mergeCell ref="A34:A35"/>
    <mergeCell ref="A38:A39"/>
    <mergeCell ref="A36:A37"/>
    <mergeCell ref="E39:G39"/>
    <mergeCell ref="E37:G37"/>
    <mergeCell ref="A20:A21"/>
    <mergeCell ref="A22:A23"/>
    <mergeCell ref="A28:A29"/>
    <mergeCell ref="A24:A25"/>
    <mergeCell ref="A26:A27"/>
    <mergeCell ref="N27:P27"/>
    <mergeCell ref="A10:A11"/>
    <mergeCell ref="A12:A13"/>
    <mergeCell ref="A14:A15"/>
    <mergeCell ref="A16:A17"/>
    <mergeCell ref="B27:D27"/>
    <mergeCell ref="B25:D25"/>
    <mergeCell ref="H25:J25"/>
    <mergeCell ref="H27:J27"/>
    <mergeCell ref="E25:G25"/>
    <mergeCell ref="B19:D19"/>
    <mergeCell ref="N15:P15"/>
    <mergeCell ref="E15:G15"/>
    <mergeCell ref="K15:M15"/>
    <mergeCell ref="N17:P17"/>
    <mergeCell ref="E17:G17"/>
    <mergeCell ref="B21:D21"/>
    <mergeCell ref="E23:G23"/>
    <mergeCell ref="N19:P19"/>
    <mergeCell ref="A8:A9"/>
    <mergeCell ref="A2:A3"/>
    <mergeCell ref="A4:A5"/>
    <mergeCell ref="A6:A7"/>
    <mergeCell ref="B7:D7"/>
    <mergeCell ref="A18:A19"/>
    <mergeCell ref="N31:P31"/>
    <mergeCell ref="H33:J33"/>
    <mergeCell ref="B43:D43"/>
    <mergeCell ref="B35:D35"/>
    <mergeCell ref="E35:G35"/>
    <mergeCell ref="B33:D33"/>
    <mergeCell ref="B31:D31"/>
    <mergeCell ref="N35:P35"/>
    <mergeCell ref="K33:M33"/>
    <mergeCell ref="N37:P37"/>
    <mergeCell ref="K37:M37"/>
    <mergeCell ref="N39:P39"/>
    <mergeCell ref="B39:D39"/>
    <mergeCell ref="B37:D37"/>
    <mergeCell ref="K39:M39"/>
    <mergeCell ref="H39:J39"/>
    <mergeCell ref="H37:J37"/>
    <mergeCell ref="E3:G3"/>
    <mergeCell ref="N9:P9"/>
    <mergeCell ref="B11:D11"/>
    <mergeCell ref="H11:J11"/>
    <mergeCell ref="N11:P11"/>
    <mergeCell ref="E11:G11"/>
    <mergeCell ref="K11:M11"/>
    <mergeCell ref="B5:D5"/>
    <mergeCell ref="H3:J3"/>
    <mergeCell ref="N3:P3"/>
    <mergeCell ref="K3:M3"/>
    <mergeCell ref="B3:D3"/>
    <mergeCell ref="N5:P5"/>
    <mergeCell ref="N7:P7"/>
    <mergeCell ref="K9:M9"/>
    <mergeCell ref="B15:D15"/>
    <mergeCell ref="E7:G7"/>
    <mergeCell ref="K7:M7"/>
    <mergeCell ref="E5:G5"/>
    <mergeCell ref="K5:M5"/>
    <mergeCell ref="H5:J5"/>
    <mergeCell ref="H7:J7"/>
    <mergeCell ref="B13:D13"/>
    <mergeCell ref="E13:G13"/>
    <mergeCell ref="E9:G9"/>
    <mergeCell ref="H15:J15"/>
    <mergeCell ref="H9:J9"/>
    <mergeCell ref="H13:J13"/>
    <mergeCell ref="B9:D9"/>
    <mergeCell ref="N13:P13"/>
    <mergeCell ref="H31:J31"/>
    <mergeCell ref="K35:M35"/>
    <mergeCell ref="K31:M31"/>
    <mergeCell ref="K23:M23"/>
    <mergeCell ref="K13:M13"/>
    <mergeCell ref="N21:P21"/>
    <mergeCell ref="H17:J17"/>
    <mergeCell ref="K19:M19"/>
    <mergeCell ref="K17:M17"/>
    <mergeCell ref="H19:J19"/>
    <mergeCell ref="H21:J21"/>
    <mergeCell ref="K21:M21"/>
    <mergeCell ref="N25:P25"/>
    <mergeCell ref="K25:M25"/>
    <mergeCell ref="K27:M27"/>
    <mergeCell ref="B23:D23"/>
    <mergeCell ref="H23:J23"/>
    <mergeCell ref="B17:D17"/>
    <mergeCell ref="N23:P23"/>
    <mergeCell ref="H35:J35"/>
    <mergeCell ref="E27:G27"/>
    <mergeCell ref="N33:P33"/>
    <mergeCell ref="E31:G31"/>
    <mergeCell ref="E33:G33"/>
    <mergeCell ref="E19:G19"/>
    <mergeCell ref="E21:G21"/>
    <mergeCell ref="A42:A43"/>
    <mergeCell ref="E43:G43"/>
    <mergeCell ref="H43:J43"/>
    <mergeCell ref="K43:M43"/>
    <mergeCell ref="N43:P43"/>
    <mergeCell ref="A40:A41"/>
    <mergeCell ref="B41:D41"/>
    <mergeCell ref="E41:G41"/>
    <mergeCell ref="H41:J41"/>
    <mergeCell ref="K41:M41"/>
    <mergeCell ref="N41:P41"/>
  </mergeCells>
  <phoneticPr fontId="1" type="noConversion"/>
  <conditionalFormatting sqref="O8:P14 O2:P6 A15 A2:N14 A16:P16 A17 A18:P39">
    <cfRule type="expression" dxfId="6" priority="7" stopIfTrue="1">
      <formula>SEARCH("quiz",)</formula>
    </cfRule>
  </conditionalFormatting>
  <conditionalFormatting sqref="A40:P41">
    <cfRule type="expression" dxfId="5" priority="6" stopIfTrue="1">
      <formula>SEARCH("quiz",)</formula>
    </cfRule>
  </conditionalFormatting>
  <conditionalFormatting sqref="B15:P15">
    <cfRule type="expression" dxfId="4" priority="5" stopIfTrue="1">
      <formula>SEARCH("quiz",)</formula>
    </cfRule>
  </conditionalFormatting>
  <conditionalFormatting sqref="B17:P17">
    <cfRule type="expression" dxfId="3" priority="4" stopIfTrue="1">
      <formula>SEARCH("quiz",)</formula>
    </cfRule>
  </conditionalFormatting>
  <conditionalFormatting sqref="A43:J43 A42:B42 D42:P42">
    <cfRule type="expression" dxfId="2" priority="3" stopIfTrue="1">
      <formula>SEARCH("quiz",)</formula>
    </cfRule>
  </conditionalFormatting>
  <conditionalFormatting sqref="C42">
    <cfRule type="expression" dxfId="1" priority="2" stopIfTrue="1">
      <formula>SEARCH("quiz",)</formula>
    </cfRule>
  </conditionalFormatting>
  <conditionalFormatting sqref="K43:P43">
    <cfRule type="expression" dxfId="0" priority="1" stopIfTrue="1">
      <formula>SEARCH("quiz",)</formula>
    </cfRule>
  </conditionalFormatting>
  <pageMargins left="0.56000000000000005" right="0.25" top="0.47" bottom="0.25" header="0.5" footer="0.5"/>
  <pageSetup orientation="portrait" r:id="rId1"/>
  <headerFooter alignWithMargins="0"/>
  <ignoredErrors>
    <ignoredError sqref="B4 E4:N4 B6:N6 B9:P9 B13:P13 B20:P23 B30:P30 C10:D10 F10:G10 I10:J10 L10:M10 O10:P10 C12:N12 B15:P15 C14:D14 F14:G14 I14:J14 L14:M14 O14:P14 B17:P18 C16:D16 F16:G16 I16:J16 L16:M16 O16:P16 B32:P40 B31:J31 N31:P31 B28:P28 B27:D27 H27:P27 P12 B25:P26 B24:N24 P24 B8:K8 M8:P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List_View</vt:lpstr>
      <vt:lpstr>Calendar View</vt:lpstr>
      <vt:lpstr>Comment</vt:lpstr>
      <vt:lpstr>Date</vt:lpstr>
      <vt:lpstr>'Calendar View'!Print_Area</vt:lpstr>
      <vt:lpstr>Session_Day</vt:lpstr>
      <vt:lpstr>Topic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Hillgrove</dc:creator>
  <cp:lastModifiedBy>Kathleen Merrill</cp:lastModifiedBy>
  <cp:lastPrinted>2017-07-28T19:44:54Z</cp:lastPrinted>
  <dcterms:created xsi:type="dcterms:W3CDTF">2001-08-10T01:25:35Z</dcterms:created>
  <dcterms:modified xsi:type="dcterms:W3CDTF">2017-07-28T19:51:53Z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-1989631552</vt:i4>
  </property>
  <property fmtid="{D5CDD505-2E9C-101B-9397-08002B2CF9AE}" pid="3" name="_EmailSubject">
    <vt:lpwstr>Calendar</vt:lpwstr>
  </property>
  <property fmtid="{D5CDD505-2E9C-101B-9397-08002B2CF9AE}" pid="4" name="_AuthorEmail">
    <vt:lpwstr>rogeralandry@comcast.net</vt:lpwstr>
  </property>
  <property fmtid="{D5CDD505-2E9C-101B-9397-08002B2CF9AE}" pid="5" name="_AuthorEmailDisplayName">
    <vt:lpwstr>Roger A. Landry</vt:lpwstr>
  </property>
  <property fmtid="{D5CDD505-2E9C-101B-9397-08002B2CF9AE}" pid="6" name="_ReviewingToolsShownOnce">
    <vt:lpwstr/>
  </property>
</Properties>
</file>